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7260" activeTab="0"/>
  </bookViews>
  <sheets>
    <sheet name="Magisterskie dzienne (2)" sheetId="1" r:id="rId1"/>
  </sheets>
  <definedNames>
    <definedName name="_xlnm.Print_Area" localSheetId="0">'Magisterskie dzienne (2)'!$A$1:$AC$159</definedName>
  </definedNames>
  <calcPr fullCalcOnLoad="1"/>
</workbook>
</file>

<file path=xl/sharedStrings.xml><?xml version="1.0" encoding="utf-8"?>
<sst xmlns="http://schemas.openxmlformats.org/spreadsheetml/2006/main" count="224" uniqueCount="189">
  <si>
    <t>Lp.</t>
  </si>
  <si>
    <t>kod</t>
  </si>
  <si>
    <t>E</t>
  </si>
  <si>
    <t>Zo</t>
  </si>
  <si>
    <t>Zal.</t>
  </si>
  <si>
    <t>Przedmiot</t>
  </si>
  <si>
    <t>I rok</t>
  </si>
  <si>
    <t>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</si>
  <si>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</si>
  <si>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</si>
  <si>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</si>
  <si>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</si>
  <si>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</si>
  <si>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</si>
  <si>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</si>
  <si>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</si>
  <si>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</si>
  <si>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</si>
  <si>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4.</t>
  </si>
  <si>
    <t>razem</t>
  </si>
  <si>
    <t>1 semestr</t>
  </si>
  <si>
    <t>2 semestr</t>
  </si>
  <si>
    <t>3 semestr</t>
  </si>
  <si>
    <t>4 semestr</t>
  </si>
  <si>
    <t>Pedagogika</t>
  </si>
  <si>
    <t>5.</t>
  </si>
  <si>
    <t>7.</t>
  </si>
  <si>
    <t>9.</t>
  </si>
  <si>
    <t>11.</t>
  </si>
  <si>
    <t>13.</t>
  </si>
  <si>
    <t>Psychologia</t>
  </si>
  <si>
    <t>15.</t>
  </si>
  <si>
    <t>16.</t>
  </si>
  <si>
    <t>17.</t>
  </si>
  <si>
    <t>18.</t>
  </si>
  <si>
    <t>19.</t>
  </si>
  <si>
    <t>21.</t>
  </si>
  <si>
    <t>23.</t>
  </si>
  <si>
    <t>25.</t>
  </si>
  <si>
    <t>26.</t>
  </si>
  <si>
    <t>28.</t>
  </si>
  <si>
    <t>1,2,3,4</t>
  </si>
  <si>
    <t>Rozkład godzin</t>
  </si>
  <si>
    <t>Współczesna myśl humanistyczna</t>
  </si>
  <si>
    <t>Literatura polska od średniowiecza do oświecenia</t>
  </si>
  <si>
    <t>Literatura polska wieku XIX</t>
  </si>
  <si>
    <t>Literatura polska wieku XX i XXI</t>
  </si>
  <si>
    <t>Metodologia badań literackich</t>
  </si>
  <si>
    <t>Historia języka polskiego i jego odmian stylowych</t>
  </si>
  <si>
    <t>Językoznawstwo ogólne</t>
  </si>
  <si>
    <t>Dyskurs publiczny</t>
  </si>
  <si>
    <t>Najnowsze zagadnienia współczesnej polszczyzny</t>
  </si>
  <si>
    <t>Semantyka leksykalna</t>
  </si>
  <si>
    <t xml:space="preserve">Metodologie badań językoznawczych </t>
  </si>
  <si>
    <t>Wiedza o gatunkach i stylach</t>
  </si>
  <si>
    <t>Komparatystyka</t>
  </si>
  <si>
    <t>Antropologia literatury</t>
  </si>
  <si>
    <t>Seminarium magisterskie</t>
  </si>
  <si>
    <t>Egzamin ze specjalności</t>
  </si>
  <si>
    <t>Antropologia widowisk</t>
  </si>
  <si>
    <t>Sztuka interpretacji</t>
  </si>
  <si>
    <t>Współczesna kultura audiowizualna</t>
  </si>
  <si>
    <t>Współczesne kierunki artystyczne</t>
  </si>
  <si>
    <t>Literatura do XVIII wieku</t>
  </si>
  <si>
    <t>Literatura wieku XIX</t>
  </si>
  <si>
    <t>Literatura wieku XX i XXI</t>
  </si>
  <si>
    <t>Zarys poetyki</t>
  </si>
  <si>
    <t>Elementy językoznawstwa synchronicznego</t>
  </si>
  <si>
    <t>Elementy językoznawstwa diachronicznego</t>
  </si>
  <si>
    <t>Elementy językoznawstwa normatywnego</t>
  </si>
  <si>
    <t>Profil uzupełniający</t>
  </si>
  <si>
    <t>27.</t>
  </si>
  <si>
    <t>30.</t>
  </si>
  <si>
    <t>31.</t>
  </si>
  <si>
    <t>33.</t>
  </si>
  <si>
    <t>34.</t>
  </si>
  <si>
    <t>35.</t>
  </si>
  <si>
    <t>36.</t>
  </si>
  <si>
    <t>37.</t>
  </si>
  <si>
    <t>40.</t>
  </si>
  <si>
    <t>41.</t>
  </si>
  <si>
    <t>45.</t>
  </si>
  <si>
    <t>46.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</si>
  <si>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</si>
  <si>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</si>
  <si>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</si>
  <si>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</si>
  <si>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</si>
  <si>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</si>
  <si>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</si>
  <si>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</si>
  <si>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</si>
  <si>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RAZEM specjalność nauczycielska:</t>
  </si>
  <si>
    <t>RAZEM specjalność 'krytyka artystyczno-literacka':</t>
  </si>
  <si>
    <t>RAZEM profil uzupełniający:</t>
  </si>
  <si>
    <t>forma zaliczenia po semestrze</t>
  </si>
  <si>
    <t>6.</t>
  </si>
  <si>
    <t>8.</t>
  </si>
  <si>
    <t>10.</t>
  </si>
  <si>
    <t>12.</t>
  </si>
  <si>
    <t>14.</t>
  </si>
  <si>
    <t>20.</t>
  </si>
  <si>
    <t>22.</t>
  </si>
  <si>
    <t>24.</t>
  </si>
  <si>
    <t>29.</t>
  </si>
  <si>
    <t>32.</t>
  </si>
  <si>
    <t>Dydaktyka języka</t>
  </si>
  <si>
    <t>Dydaktyka literatury</t>
  </si>
  <si>
    <t>Ewaluacja</t>
  </si>
  <si>
    <t>Dydaktyka kształcenia kulturowego</t>
  </si>
  <si>
    <t>Praktyka (80 godzin)</t>
  </si>
  <si>
    <t>80*</t>
  </si>
  <si>
    <t>A. GRUPA TREŚCI KIERUNKOWYCH - OBLIGATORYJNYCH (535 godzin; 62 pkt. ECTS)</t>
  </si>
  <si>
    <t>A1. KSZTAŁCENIE W ZAKRESIE WIEDZY O KULTURZE, HISTORII i TEORII LITERATURY (285 godzin; 33 pkt. ECTS)</t>
  </si>
  <si>
    <t>A2. KSZTAŁCENIE W ZAKRESIE JĘZYKOZNAWSTWA (250 godzin; 29 pkt. ECTS)</t>
  </si>
  <si>
    <t>MODUŁ 3. Komponent 2: Przygotowanie w zakresie dydaktycznym na III i IV etapie edukacyjnym i komponent 3: praktyka dydaktyczna</t>
  </si>
  <si>
    <t>UWAGI:</t>
  </si>
  <si>
    <t>WYDZIAŁ: FILOLOGICZNY</t>
  </si>
  <si>
    <t>KIERUNEK: FILOLOGIA POLSKA</t>
  </si>
  <si>
    <t>PLAN STUDIÓW STACJONARNYCH DRUGIEGO STOPNIA</t>
  </si>
  <si>
    <t>Załącznik nr 8 (wymagany do wniosku w sprawie zatwierdzenia efektów kształcenia w oparciu o przedstawiony program kształcenia)</t>
  </si>
  <si>
    <r>
      <t>retoryczna (</t>
    </r>
    <r>
      <rPr>
        <b/>
        <i/>
        <sz val="10"/>
        <rFont val="Calibri"/>
        <family val="2"/>
      </rPr>
      <t>public relations</t>
    </r>
    <r>
      <rPr>
        <b/>
        <sz val="10"/>
        <rFont val="Calibri"/>
        <family val="2"/>
      </rPr>
      <t>)</t>
    </r>
  </si>
  <si>
    <r>
      <t>RAZEM specjalność retoryczna (</t>
    </r>
    <r>
      <rPr>
        <b/>
        <i/>
        <sz val="11"/>
        <rFont val="Calibri"/>
        <family val="2"/>
      </rPr>
      <t>PR</t>
    </r>
    <r>
      <rPr>
        <b/>
        <sz val="11"/>
        <rFont val="Calibri"/>
        <family val="2"/>
      </rPr>
      <t>):</t>
    </r>
  </si>
  <si>
    <t>C8. PROFIL UZUPEŁNIAJĄCY</t>
  </si>
  <si>
    <t>Warsztaty edytorskie</t>
  </si>
  <si>
    <t>Edytorstwo multimedialne</t>
  </si>
  <si>
    <t>Marketingw praktyce wydawniczej</t>
  </si>
  <si>
    <t>RAZEM specjalność edytorska:</t>
  </si>
  <si>
    <t>Praktyka dydaktyczna (120 godzin) i praktyka psych.-ped. (30 godzin)</t>
  </si>
  <si>
    <t>150*</t>
  </si>
  <si>
    <t>MODUŁ 2. Komponent 2: Przygotowanie w zakresie psychologiczno-pedagogicznym do nauczania na III i IV etapie edukacyjnym</t>
  </si>
  <si>
    <t>1. W ramach treści fakultatywnych studenci wybierają jedną z uruchamianych w danym cyklu kształcenia specjalności, seminarium magisterskie, wykład wydziałowy i lektorat języka obcego (nauka języka nie może odbywać się od podstaw, gdyż realizowany program ma za zadanie podnieść umiejętności komunikacyjne studenta na poziom B2+ Europejskiego Systemu Opisu Kształcenia Językowego).</t>
  </si>
  <si>
    <t>Wychowanie fizyczne</t>
  </si>
  <si>
    <t>Metodyka nauczania języka polskiego jako obcego</t>
  </si>
  <si>
    <t>MODUŁ 2: przygotowanie w zakresie psychologiczno-pedagogicznym</t>
  </si>
  <si>
    <t>RAZEM specjalność nauczanie języka polskiego jako obcego:</t>
  </si>
  <si>
    <t>nauczanie języka polskiego jako obcego</t>
  </si>
  <si>
    <t>Nauczanie kultury polskiej jako obcej</t>
  </si>
  <si>
    <t>Gramatyka języka polskiego  w nauczaniu cudzoziemców</t>
  </si>
  <si>
    <t>Historia idei reklamowych</t>
  </si>
  <si>
    <t>Gatunki reklamowe</t>
  </si>
  <si>
    <t>Sztuka prowadzenia sporu</t>
  </si>
  <si>
    <t>Język propagandy</t>
  </si>
  <si>
    <t>Praca rzecznika prasowego</t>
  </si>
  <si>
    <t>Lektorat języka obcego (poziom B2+)</t>
  </si>
  <si>
    <t>Klasycy eseju artystycznego</t>
  </si>
  <si>
    <t>Wartościowanie i recenzowanie</t>
  </si>
  <si>
    <t>Współczesna sztuka wystawiennicza</t>
  </si>
  <si>
    <t>Krytyka w Internecie/warsztaty pisarskie*</t>
  </si>
  <si>
    <r>
      <t>MODUŁ 3: przygotowanie w zakresie dydaktycznym wraz z praktyką dydaktyczną</t>
    </r>
    <r>
      <rPr>
        <sz val="11"/>
        <rFont val="Calibri"/>
        <family val="2"/>
      </rPr>
      <t xml:space="preserve"> </t>
    </r>
  </si>
  <si>
    <r>
      <t xml:space="preserve">* Przedmiot może być realizowany wspólnie z przedmiotem </t>
    </r>
    <r>
      <rPr>
        <i/>
        <sz val="11"/>
        <rFont val="Calibri"/>
        <family val="2"/>
      </rPr>
      <t xml:space="preserve">creative writing </t>
    </r>
    <r>
      <rPr>
        <sz val="11"/>
        <rFont val="Calibri"/>
        <family val="2"/>
      </rPr>
      <t>na I roku II stopnia kierunku wiedza o filmie i kulturze audiowizualnej.</t>
    </r>
  </si>
  <si>
    <t>Wykład wydziałowy*</t>
  </si>
  <si>
    <t>C1a. SPECJALNOŚĆ "NAUCZANIE JĘZYKA POLSKIEGO JAKO OBCEGO" (240 godzin; 21 pkt. ECTS)</t>
  </si>
  <si>
    <t>Współczesna kultura audiowizualna**</t>
  </si>
  <si>
    <t>Poszukiwania teatralne XX i XXI wieku***</t>
  </si>
  <si>
    <t>*** Przedmiot realizowany wspólnie z I rokiem II stopnia teatrologii.</t>
  </si>
  <si>
    <t>** Przedmiot realizowany wspólnie ze specjalnością edytorską.</t>
  </si>
  <si>
    <t>C7. SPECJALNOŚĆ EDYTORSKA (kontynuowana po ukończeniu specjalności edytorskiej na studiach  I stopnia) (140 godzin, 21 ECTS)</t>
  </si>
  <si>
    <r>
      <t>C. GRUPA TREŚCI DO WYBORU - SPECJALNOŚCI (140-240 godzin; 2</t>
    </r>
    <r>
      <rPr>
        <sz val="11"/>
        <rFont val="Calibri"/>
        <family val="2"/>
      </rPr>
      <t>1</t>
    </r>
    <r>
      <rPr>
        <sz val="11"/>
        <rFont val="Calibri"/>
        <family val="2"/>
      </rPr>
      <t xml:space="preserve"> pkt. ECTS)</t>
    </r>
  </si>
  <si>
    <r>
      <t>C1. SPECJALNOŚĆ NAUCZYCIELSKA-KONTYNUACJA [MODUŁ 2 K2-K3; MODUŁ 3 K2-K3] (240 godzin; 2</t>
    </r>
    <r>
      <rPr>
        <sz val="11"/>
        <rFont val="Calibri"/>
        <family val="2"/>
      </rPr>
      <t>1</t>
    </r>
    <r>
      <rPr>
        <sz val="11"/>
        <rFont val="Calibri"/>
        <family val="2"/>
      </rPr>
      <t xml:space="preserve"> pkt.ECTS)</t>
    </r>
  </si>
  <si>
    <t>OD ROKU AKADEMICKIEGO 2017/18</t>
  </si>
  <si>
    <t>edytorska</t>
  </si>
  <si>
    <t xml:space="preserve">2. Specjalność nauczycielska może być realizowana jedynie przez absolwentów filologii polskiej studiów licencjackich o profilu nauczycielskim (wyjątkiem są studenci innych kierunków, którzy jako drugą specjalność realizowali polonistyczną specjalność nauczycielską na poziomie licencjatu). Studenci, którzy ukończyli inną specjalność na kierunku filologia polska I stopnia, mogą realizować specjalność nauczycielską na stopniu II, pod warunkiem uzupełnienia przedmiotów Modułu 2: Przygotowanie w zakresie psychologiczno-pedagogicznym (90 godzin ) oraz Modułu 3: Dydaktyka przedmiotowa - w stopniu pozwalającym na kontynuowanie specjalności – 90 godzin). </t>
  </si>
  <si>
    <t>4. Profil uzupełniający przeznaczony jest dla absolwentów niepolonistycznych studiów licencjackich.  Warunkiem jego uruchomienia jest liczba chętnych konieczna do utworzenia grupy, określona właściwym rozporządzeniem Rektora UG.</t>
  </si>
  <si>
    <t>5. Seminarium magisterskie obejmuje napisanie pracy magisterskiej.</t>
  </si>
  <si>
    <r>
      <t xml:space="preserve">6. </t>
    </r>
    <r>
      <rPr>
        <i/>
        <sz val="8"/>
        <rFont val="Calibri"/>
        <family val="2"/>
      </rPr>
      <t>Kursywą</t>
    </r>
    <r>
      <rPr>
        <sz val="8"/>
        <rFont val="Calibri"/>
        <family val="2"/>
      </rPr>
      <t xml:space="preserve"> zaznaczono w siatce nazwy przedmiotów do wyboru. </t>
    </r>
  </si>
  <si>
    <t>7. Na I roku studentów obowiązuje ukończenie szkolenia BHP i kursu z ochrony własności intelektualnej.</t>
  </si>
  <si>
    <t>8. Zajęcia konwersatoryjne realizowane są w jednej grupie.</t>
  </si>
  <si>
    <t>9. Praktyki na specjalności nauczycielskiej, składające się z praktyki dydaktycznej (120 godzin) i psychologiczno-pedagogicznej (30 godz.), odbywają się równolegle z realizacją danego modułu (Moduł 2 i 3). Student otrzymuje zaliczenie po odbyciu wszystkich praktyk.</t>
  </si>
  <si>
    <t>3. Za zgodą kierownika specjalność edytorską mogą realizować także studenci, którzy ukonczyli kontynuujący tej specjalności na studiach I stopnia</t>
  </si>
  <si>
    <r>
      <rPr>
        <sz val="11"/>
        <rFont val="Calibri"/>
        <family val="2"/>
      </rPr>
      <t>47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</si>
  <si>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48</t>
    </r>
    <r>
      <rPr>
        <sz val="11"/>
        <rFont val="Calibri"/>
        <family val="2"/>
      </rPr>
      <t>.</t>
    </r>
  </si>
  <si>
    <r>
      <t>49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</si>
  <si>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60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</si>
  <si>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61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</si>
  <si>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62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</si>
  <si>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63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</si>
  <si>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64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</si>
  <si>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65</t>
    </r>
    <r>
      <rPr>
        <sz val="11"/>
        <rFont val="Calibri"/>
        <family val="2"/>
      </rPr>
      <t>.</t>
    </r>
  </si>
  <si>
    <r>
      <rPr>
        <sz val="11"/>
        <rFont val="Calibri"/>
        <family val="2"/>
      </rPr>
      <t>66</t>
    </r>
    <r>
      <rPr>
        <sz val="11"/>
        <rFont val="Calibri"/>
        <family val="2"/>
      </rPr>
      <t>.</t>
    </r>
  </si>
  <si>
    <r>
      <t>54</t>
    </r>
    <r>
      <rPr>
        <sz val="11"/>
        <rFont val="Calibri"/>
        <family val="2"/>
      </rPr>
      <t>.</t>
    </r>
  </si>
  <si>
    <r>
      <t>C6. SPECJALNOŚĆ RETORYCZNA (</t>
    </r>
    <r>
      <rPr>
        <i/>
        <sz val="11"/>
        <rFont val="Calibri"/>
        <family val="2"/>
      </rPr>
      <t>PUBLIC RELATIONS</t>
    </r>
    <r>
      <rPr>
        <sz val="11"/>
        <rFont val="Calibri"/>
        <family val="2"/>
      </rPr>
      <t>)(140 godzin, 21 ECTS)</t>
    </r>
  </si>
  <si>
    <t>krytyka artystyczna i medialna'</t>
  </si>
  <si>
    <t>Teoria tekstu</t>
  </si>
  <si>
    <t xml:space="preserve"> Współczesne dialekty języka polskiego</t>
  </si>
  <si>
    <t>C3. SPECJALNOŚĆ 'KRYTYKA ARTYSTYCZA i MEDIALNA' (140 godzin, 21 ECTS)</t>
  </si>
  <si>
    <t>Specjalności:      nauczycielska</t>
  </si>
  <si>
    <r>
      <t xml:space="preserve">B. GRUPA TREŚCI KIERUNKOWYCH - DO WYBORU (210 godzin; 37 </t>
    </r>
    <r>
      <rPr>
        <sz val="11"/>
        <rFont val="Calibri"/>
        <family val="2"/>
      </rPr>
      <t xml:space="preserve"> pkt. ECTS)</t>
    </r>
  </si>
  <si>
    <t>Zmiany zatwierdzone na RW z 11 maja 2017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</si>
</sst>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36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27" borderId="3" applyNumberFormat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29" borderId="7" applyNumberFormat="0" applyFont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 readingOrder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10" xfId="0" applyFont="1" applyBorder="1" applyAlignment="1">
      <alignment vertical="top" wrapText="1" readingOrder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 quotePrefix="1">
      <alignment horizontal="left" vertical="top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 readingOrder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0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wrapText="1" readingOrder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2" fillId="0" borderId="17" xfId="0" applyFont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 readingOrder="1"/>
    </xf>
    <xf numFmtId="0" fontId="5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 readingOrder="1"/>
    </xf>
    <xf numFmtId="0" fontId="55" fillId="0" borderId="10" xfId="0" applyFont="1" applyBorder="1" applyAlignment="1">
      <alignment vertical="top" wrapText="1" readingOrder="1"/>
    </xf>
    <xf numFmtId="0" fontId="53" fillId="0" borderId="0" xfId="0" applyFont="1" applyAlignment="1">
      <alignment/>
    </xf>
    <xf numFmtId="10" fontId="5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56" fillId="0" borderId="10" xfId="0" applyFont="1" applyBorder="1" applyAlignment="1">
      <alignment vertical="top" wrapText="1" readingOrder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8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0" fontId="53" fillId="0" borderId="0" xfId="0" applyNumberFormat="1" applyFont="1" applyAlignment="1">
      <alignment/>
    </xf>
    <xf numFmtId="0" fontId="5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 readingOrder="1"/>
    </xf>
    <xf numFmtId="0" fontId="58" fillId="0" borderId="11" xfId="0" applyFont="1" applyBorder="1" applyAlignment="1">
      <alignment horizontal="left" vertical="top" wrapText="1"/>
    </xf>
    <xf numFmtId="10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3" fillId="42" borderId="11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3" fillId="42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 readingOrder="1"/>
    </xf>
    <xf numFmtId="0" fontId="4" fillId="43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0" borderId="12" xfId="0" applyFont="1" applyBorder="1" applyAlignment="1">
      <alignment vertical="top" wrapText="1" readingOrder="1"/>
    </xf>
    <xf numFmtId="0" fontId="4" fillId="0" borderId="15" xfId="0" applyFont="1" applyBorder="1" applyAlignment="1">
      <alignment vertical="top" wrapText="1" readingOrder="1"/>
    </xf>
    <xf numFmtId="0" fontId="6" fillId="0" borderId="12" xfId="0" applyFont="1" applyBorder="1" applyAlignment="1">
      <alignment vertical="top" wrapText="1" readingOrder="1"/>
    </xf>
    <xf numFmtId="0" fontId="6" fillId="0" borderId="15" xfId="0" applyFont="1" applyBorder="1" applyAlignment="1">
      <alignment vertical="top" wrapText="1" readingOrder="1"/>
    </xf>
    <xf numFmtId="0" fontId="6" fillId="0" borderId="12" xfId="0" applyFont="1" applyFill="1" applyBorder="1" applyAlignment="1">
      <alignment vertical="top" wrapText="1" readingOrder="1"/>
    </xf>
    <xf numFmtId="0" fontId="6" fillId="0" borderId="15" xfId="0" applyFont="1" applyFill="1" applyBorder="1" applyAlignment="1">
      <alignment vertical="top" wrapText="1" readingOrder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12" fillId="0" borderId="12" xfId="0" applyFont="1" applyBorder="1" applyAlignment="1">
      <alignment vertical="top" wrapText="1" readingOrder="1"/>
    </xf>
    <xf numFmtId="0" fontId="12" fillId="0" borderId="15" xfId="0" applyFont="1" applyBorder="1" applyAlignment="1">
      <alignment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0" fillId="0" borderId="12" xfId="0" applyFont="1" applyBorder="1" applyAlignment="1">
      <alignment vertical="top" wrapText="1" readingOrder="1"/>
    </xf>
    <xf numFmtId="0" fontId="0" fillId="0" borderId="15" xfId="0" applyFont="1" applyBorder="1" applyAlignment="1">
      <alignment vertical="top" wrapText="1" readingOrder="1"/>
    </xf>
    <xf numFmtId="0" fontId="55" fillId="0" borderId="12" xfId="0" applyFont="1" applyBorder="1" applyAlignment="1">
      <alignment vertical="top" wrapText="1" readingOrder="1"/>
    </xf>
    <xf numFmtId="0" fontId="55" fillId="0" borderId="15" xfId="0" applyFont="1" applyBorder="1" applyAlignment="1">
      <alignment vertical="top" wrapText="1" readingOrder="1"/>
    </xf>
    <xf numFmtId="0" fontId="4" fillId="43" borderId="13" xfId="0" applyFont="1" applyFill="1" applyBorder="1" applyAlignment="1">
      <alignment horizontal="center"/>
    </xf>
    <xf numFmtId="0" fontId="4" fillId="43" borderId="14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0" fontId="57" fillId="0" borderId="12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</cellXfs>
  <cellStyles count="49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Hyperlink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tatk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Followed Hyperlink" xfId="58"/>
    <cellStyle name="Currency" xfId="59"/>
    <cellStyle name="Currency [0]" xfId="60"/>
    <cellStyle name="Wyjście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58"/>
  <sheetViews>
    <sheetView tabSelected="1" zoomScale="115" zoomScaleNormal="115" zoomScaleSheetLayoutView="80" workbookViewId="0" topLeftCell="D124">
      <selection activeCell="S139" sqref="S139"/>
    </sheetView>
  </sheetViews>
  <sheetFormatPr defaultColWidth="11.57421875" defaultRowHeight="15"/>
  <cols>
    <col min="1" max="1" width="4.28125" style="10" customWidth="1"/>
    <col min="2" max="2" width="19.421875" style="14" customWidth="1"/>
    <col min="3" max="3" width="6.421875" style="15" customWidth="1"/>
    <col min="4" max="4" width="5.8515625" style="16" customWidth="1"/>
    <col min="5" max="5" width="5.8515625" style="15" customWidth="1"/>
    <col min="6" max="6" width="6.421875" style="15" customWidth="1"/>
    <col min="7" max="7" width="5.00390625" style="15" customWidth="1"/>
    <col min="8" max="8" width="5.421875" style="15" customWidth="1"/>
    <col min="9" max="9" width="4.7109375" style="15" customWidth="1"/>
    <col min="10" max="10" width="4.421875" style="15" customWidth="1"/>
    <col min="11" max="11" width="4.7109375" style="15" customWidth="1"/>
    <col min="12" max="12" width="5.140625" style="15" customWidth="1"/>
    <col min="13" max="14" width="4.8515625" style="15" customWidth="1"/>
    <col min="15" max="16" width="4.421875" style="15" customWidth="1"/>
    <col min="17" max="17" width="4.7109375" style="15" customWidth="1"/>
    <col min="18" max="18" width="4.8515625" style="15" customWidth="1"/>
    <col min="19" max="19" width="4.7109375" style="15" customWidth="1"/>
    <col min="20" max="21" width="4.8515625" style="15" customWidth="1"/>
    <col min="22" max="22" width="4.421875" style="15" customWidth="1"/>
    <col min="23" max="23" width="5.140625" style="15" customWidth="1"/>
    <col min="24" max="24" width="4.8515625" style="15" customWidth="1"/>
    <col min="25" max="25" width="5.00390625" style="15" customWidth="1"/>
    <col min="26" max="26" width="4.8515625" style="15" customWidth="1"/>
    <col min="27" max="27" width="7.140625" style="15" customWidth="1"/>
    <col min="28" max="28" width="8.421875" style="15" customWidth="1"/>
    <col min="29" max="29" width="5.7109375" style="15" customWidth="1"/>
    <col min="30" max="32" width="11.421875" style="10" customWidth="1"/>
    <col min="33" max="33" width="9.28125" style="10" bestFit="1" customWidth="1"/>
    <col min="34" max="34" width="13.421875" style="10" customWidth="1"/>
    <col min="35" max="16384" width="11.421875" style="10" customWidth="1"/>
  </cols>
  <sheetData>
    <row r="1" ht="13.5">
      <c r="F1" s="17" t="s">
        <v>120</v>
      </c>
    </row>
    <row r="2" spans="1:37" ht="13.5">
      <c r="A2" s="18"/>
      <c r="B2" s="18"/>
      <c r="C2" s="18"/>
      <c r="D2" s="18"/>
      <c r="E2" s="18"/>
      <c r="F2" s="18"/>
      <c r="G2" s="18"/>
      <c r="H2" s="18"/>
      <c r="I2" s="150" t="s">
        <v>119</v>
      </c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1:29" ht="13.5">
      <c r="A3" s="151" t="s">
        <v>160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</row>
    <row r="4" spans="2:4" ht="15" customHeight="1">
      <c r="B4" s="153" t="s">
        <v>117</v>
      </c>
      <c r="C4" s="154"/>
      <c r="D4" s="154"/>
    </row>
    <row r="5" spans="2:19" ht="15" customHeight="1">
      <c r="B5" s="155" t="s">
        <v>118</v>
      </c>
      <c r="C5" s="156"/>
      <c r="D5" s="156"/>
      <c r="H5" s="19"/>
      <c r="I5" s="19"/>
      <c r="J5" s="20"/>
      <c r="K5" s="21"/>
      <c r="L5" s="21"/>
      <c r="M5" s="21"/>
      <c r="N5" s="21"/>
      <c r="O5" s="21"/>
      <c r="P5" s="21"/>
      <c r="Q5" s="21"/>
      <c r="R5" s="21"/>
      <c r="S5" s="22"/>
    </row>
    <row r="6" spans="2:19" ht="15" customHeight="1">
      <c r="B6" s="23"/>
      <c r="C6" s="23"/>
      <c r="E6" s="24" t="s">
        <v>186</v>
      </c>
      <c r="F6" s="19"/>
      <c r="G6" s="19"/>
      <c r="H6" s="19"/>
      <c r="I6" s="19"/>
      <c r="J6" s="19"/>
      <c r="K6" s="20"/>
      <c r="S6" s="22"/>
    </row>
    <row r="7" spans="2:19" ht="15" customHeight="1">
      <c r="B7" s="23"/>
      <c r="C7" s="23"/>
      <c r="E7" s="24"/>
      <c r="F7" s="19"/>
      <c r="G7" s="157" t="s">
        <v>136</v>
      </c>
      <c r="H7" s="158"/>
      <c r="I7" s="158"/>
      <c r="J7" s="158"/>
      <c r="K7" s="158"/>
      <c r="L7" s="159"/>
      <c r="M7" s="159"/>
      <c r="N7" s="159"/>
      <c r="S7" s="22"/>
    </row>
    <row r="8" spans="2:19" ht="13.5">
      <c r="B8" s="25"/>
      <c r="C8" s="26"/>
      <c r="E8" s="24"/>
      <c r="F8" s="24"/>
      <c r="G8" s="27" t="s">
        <v>182</v>
      </c>
      <c r="H8" s="24"/>
      <c r="I8" s="19"/>
      <c r="J8" s="28"/>
      <c r="K8" s="21"/>
      <c r="S8" s="22"/>
    </row>
    <row r="9" spans="2:19" ht="13.5">
      <c r="B9" s="25"/>
      <c r="C9" s="26"/>
      <c r="E9" s="24"/>
      <c r="F9" s="24"/>
      <c r="G9" s="29" t="s">
        <v>121</v>
      </c>
      <c r="H9" s="24"/>
      <c r="I9" s="19"/>
      <c r="J9" s="28"/>
      <c r="K9" s="21"/>
      <c r="S9" s="22"/>
    </row>
    <row r="10" spans="2:19" ht="13.5">
      <c r="B10" s="25"/>
      <c r="C10" s="26"/>
      <c r="E10" s="24"/>
      <c r="F10" s="24"/>
      <c r="G10" s="29" t="s">
        <v>161</v>
      </c>
      <c r="H10" s="24"/>
      <c r="I10" s="19"/>
      <c r="J10" s="28"/>
      <c r="K10" s="21"/>
      <c r="S10" s="22"/>
    </row>
    <row r="11" spans="2:19" ht="13.5">
      <c r="B11" s="25"/>
      <c r="C11" s="26"/>
      <c r="E11" s="24" t="s">
        <v>70</v>
      </c>
      <c r="F11" s="19"/>
      <c r="G11" s="19"/>
      <c r="H11" s="19"/>
      <c r="I11" s="19"/>
      <c r="J11" s="19"/>
      <c r="K11" s="20"/>
      <c r="S11" s="22"/>
    </row>
    <row r="12" spans="2:29" ht="13.5">
      <c r="B12" s="25"/>
      <c r="C12" s="26"/>
      <c r="D12" s="30"/>
      <c r="E12" s="30"/>
      <c r="F12" s="30"/>
      <c r="G12" s="30"/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160" t="s">
        <v>188</v>
      </c>
      <c r="U12" s="161"/>
      <c r="V12" s="161"/>
      <c r="W12" s="161"/>
      <c r="X12" s="161"/>
      <c r="Y12" s="161"/>
      <c r="Z12" s="161"/>
      <c r="AA12" s="161"/>
      <c r="AB12" s="161"/>
      <c r="AC12" s="161"/>
    </row>
    <row r="13" spans="1:29" ht="13.5">
      <c r="A13" s="162"/>
      <c r="B13" s="163"/>
      <c r="C13" s="163"/>
      <c r="D13" s="163"/>
      <c r="E13" s="163"/>
      <c r="F13" s="164"/>
      <c r="G13" s="165" t="s">
        <v>42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7"/>
    </row>
    <row r="14" spans="1:29" ht="30" customHeight="1">
      <c r="A14" s="168" t="s">
        <v>0</v>
      </c>
      <c r="B14" s="170" t="s">
        <v>5</v>
      </c>
      <c r="C14" s="170" t="s">
        <v>1</v>
      </c>
      <c r="D14" s="172" t="s">
        <v>95</v>
      </c>
      <c r="E14" s="172"/>
      <c r="F14" s="172"/>
      <c r="G14" s="173" t="s">
        <v>6</v>
      </c>
      <c r="H14" s="173"/>
      <c r="I14" s="173"/>
      <c r="J14" s="173"/>
      <c r="K14" s="173"/>
      <c r="L14" s="173"/>
      <c r="M14" s="173"/>
      <c r="N14" s="173"/>
      <c r="O14" s="173"/>
      <c r="P14" s="173"/>
      <c r="Q14" s="174" t="s">
        <v>7</v>
      </c>
      <c r="R14" s="175"/>
      <c r="S14" s="175"/>
      <c r="T14" s="175"/>
      <c r="U14" s="175"/>
      <c r="V14" s="175"/>
      <c r="W14" s="175"/>
      <c r="X14" s="175"/>
      <c r="Y14" s="175"/>
      <c r="Z14" s="176"/>
      <c r="AA14" s="171" t="s">
        <v>8</v>
      </c>
      <c r="AB14" s="171" t="s">
        <v>9</v>
      </c>
      <c r="AC14" s="178"/>
    </row>
    <row r="15" spans="1:29" s="31" customFormat="1" ht="22.5" customHeight="1">
      <c r="A15" s="168"/>
      <c r="B15" s="170"/>
      <c r="C15" s="170"/>
      <c r="D15" s="172"/>
      <c r="E15" s="172"/>
      <c r="F15" s="172"/>
      <c r="G15" s="180" t="s">
        <v>20</v>
      </c>
      <c r="H15" s="181"/>
      <c r="I15" s="181"/>
      <c r="J15" s="181"/>
      <c r="K15" s="182"/>
      <c r="L15" s="183" t="s">
        <v>21</v>
      </c>
      <c r="M15" s="184"/>
      <c r="N15" s="184"/>
      <c r="O15" s="184"/>
      <c r="P15" s="185"/>
      <c r="Q15" s="174" t="s">
        <v>22</v>
      </c>
      <c r="R15" s="175"/>
      <c r="S15" s="175"/>
      <c r="T15" s="175"/>
      <c r="U15" s="176"/>
      <c r="V15" s="186" t="s">
        <v>23</v>
      </c>
      <c r="W15" s="187"/>
      <c r="X15" s="187"/>
      <c r="Y15" s="187"/>
      <c r="Z15" s="188"/>
      <c r="AA15" s="177"/>
      <c r="AB15" s="177"/>
      <c r="AC15" s="179"/>
    </row>
    <row r="16" spans="1:29" s="31" customFormat="1" ht="13.5">
      <c r="A16" s="169"/>
      <c r="B16" s="171"/>
      <c r="C16" s="171"/>
      <c r="D16" s="32" t="s">
        <v>2</v>
      </c>
      <c r="E16" s="32" t="s">
        <v>3</v>
      </c>
      <c r="F16" s="32" t="s">
        <v>4</v>
      </c>
      <c r="G16" s="33" t="s">
        <v>10</v>
      </c>
      <c r="H16" s="33" t="s">
        <v>11</v>
      </c>
      <c r="I16" s="33" t="s">
        <v>12</v>
      </c>
      <c r="J16" s="33" t="s">
        <v>13</v>
      </c>
      <c r="K16" s="33" t="s">
        <v>14</v>
      </c>
      <c r="L16" s="82" t="s">
        <v>10</v>
      </c>
      <c r="M16" s="82" t="s">
        <v>11</v>
      </c>
      <c r="N16" s="82" t="s">
        <v>12</v>
      </c>
      <c r="O16" s="82" t="s">
        <v>13</v>
      </c>
      <c r="P16" s="82" t="s">
        <v>14</v>
      </c>
      <c r="Q16" s="34" t="s">
        <v>10</v>
      </c>
      <c r="R16" s="34" t="s">
        <v>11</v>
      </c>
      <c r="S16" s="34" t="s">
        <v>12</v>
      </c>
      <c r="T16" s="34" t="s">
        <v>13</v>
      </c>
      <c r="U16" s="34" t="s">
        <v>14</v>
      </c>
      <c r="V16" s="86" t="s">
        <v>10</v>
      </c>
      <c r="W16" s="86" t="s">
        <v>11</v>
      </c>
      <c r="X16" s="86" t="s">
        <v>12</v>
      </c>
      <c r="Y16" s="86" t="s">
        <v>13</v>
      </c>
      <c r="Z16" s="86" t="s">
        <v>14</v>
      </c>
      <c r="AA16" s="177"/>
      <c r="AB16" s="177"/>
      <c r="AC16" s="179"/>
    </row>
    <row r="17" spans="1:29" ht="13.5">
      <c r="A17" s="189" t="s">
        <v>112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1"/>
    </row>
    <row r="18" spans="1:29" ht="13.5">
      <c r="A18" s="192" t="s">
        <v>113</v>
      </c>
      <c r="B18" s="193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1"/>
    </row>
    <row r="19" spans="1:29" ht="20.25" customHeight="1">
      <c r="A19" s="194" t="s">
        <v>15</v>
      </c>
      <c r="B19" s="196" t="s">
        <v>44</v>
      </c>
      <c r="C19" s="5"/>
      <c r="D19" s="6">
        <v>2</v>
      </c>
      <c r="E19" s="7"/>
      <c r="F19" s="8">
        <v>1</v>
      </c>
      <c r="G19" s="1">
        <v>15</v>
      </c>
      <c r="H19" s="1"/>
      <c r="I19" s="1"/>
      <c r="J19" s="1"/>
      <c r="K19" s="1">
        <v>1</v>
      </c>
      <c r="L19" s="83"/>
      <c r="M19" s="83"/>
      <c r="N19" s="83"/>
      <c r="O19" s="83"/>
      <c r="P19" s="83"/>
      <c r="Q19" s="2"/>
      <c r="R19" s="2"/>
      <c r="S19" s="2"/>
      <c r="T19" s="2"/>
      <c r="U19" s="2"/>
      <c r="V19" s="87"/>
      <c r="W19" s="87"/>
      <c r="X19" s="87"/>
      <c r="Y19" s="87"/>
      <c r="Z19" s="87"/>
      <c r="AA19" s="8">
        <f>G19+H19+I19+J19+L19+M19+N19+O19+Q19+R19+S19+T19+V19+W19+X19+Y19</f>
        <v>15</v>
      </c>
      <c r="AB19" s="8">
        <f>K19+P19+U19+Z19</f>
        <v>1</v>
      </c>
      <c r="AC19" s="9"/>
    </row>
    <row r="20" spans="1:29" ht="20.25" customHeight="1">
      <c r="A20" s="195"/>
      <c r="B20" s="197"/>
      <c r="C20" s="5"/>
      <c r="D20" s="6"/>
      <c r="E20" s="7">
        <v>1.2</v>
      </c>
      <c r="F20" s="8"/>
      <c r="G20" s="1"/>
      <c r="H20" s="1"/>
      <c r="I20" s="1">
        <v>15</v>
      </c>
      <c r="J20" s="1"/>
      <c r="K20" s="95">
        <v>2</v>
      </c>
      <c r="L20" s="83"/>
      <c r="M20" s="83"/>
      <c r="N20" s="83">
        <v>15</v>
      </c>
      <c r="O20" s="83"/>
      <c r="P20" s="83">
        <v>3</v>
      </c>
      <c r="Q20" s="2"/>
      <c r="R20" s="2"/>
      <c r="S20" s="2"/>
      <c r="T20" s="2"/>
      <c r="U20" s="2"/>
      <c r="V20" s="87"/>
      <c r="W20" s="87"/>
      <c r="X20" s="87"/>
      <c r="Y20" s="87"/>
      <c r="Z20" s="87"/>
      <c r="AA20" s="8">
        <f aca="true" t="shared" si="0" ref="AA20:AA34">G20+H20+I20+J20+L20+M20+N20+O20+Q20+R20+S20+T20+V20+W20+X20+Y20</f>
        <v>30</v>
      </c>
      <c r="AB20" s="8">
        <f aca="true" t="shared" si="1" ref="AB20:AB34">K20+P20+U20+Z20</f>
        <v>5</v>
      </c>
      <c r="AC20" s="9"/>
    </row>
    <row r="21" spans="1:29" ht="13.5">
      <c r="A21" s="194" t="s">
        <v>16</v>
      </c>
      <c r="B21" s="196" t="s">
        <v>45</v>
      </c>
      <c r="C21" s="5"/>
      <c r="D21" s="6">
        <v>3</v>
      </c>
      <c r="E21" s="7"/>
      <c r="F21" s="8">
        <v>2</v>
      </c>
      <c r="G21" s="1"/>
      <c r="H21" s="1"/>
      <c r="I21" s="1"/>
      <c r="J21" s="1"/>
      <c r="K21" s="1"/>
      <c r="L21" s="83">
        <v>15</v>
      </c>
      <c r="M21" s="83"/>
      <c r="N21" s="83"/>
      <c r="O21" s="83"/>
      <c r="P21" s="83">
        <v>1</v>
      </c>
      <c r="Q21" s="2"/>
      <c r="R21" s="2"/>
      <c r="S21" s="2"/>
      <c r="T21" s="2"/>
      <c r="U21" s="2"/>
      <c r="V21" s="87"/>
      <c r="W21" s="87"/>
      <c r="X21" s="87"/>
      <c r="Y21" s="87"/>
      <c r="Z21" s="87"/>
      <c r="AA21" s="8">
        <f t="shared" si="0"/>
        <v>15</v>
      </c>
      <c r="AB21" s="8">
        <f t="shared" si="1"/>
        <v>1</v>
      </c>
      <c r="AC21" s="9"/>
    </row>
    <row r="22" spans="1:29" ht="13.5">
      <c r="A22" s="195"/>
      <c r="B22" s="197"/>
      <c r="C22" s="5"/>
      <c r="D22" s="6"/>
      <c r="E22" s="7">
        <v>2.3</v>
      </c>
      <c r="F22" s="8"/>
      <c r="G22" s="1"/>
      <c r="H22" s="1"/>
      <c r="I22" s="1"/>
      <c r="J22" s="1"/>
      <c r="K22" s="1"/>
      <c r="L22" s="83"/>
      <c r="M22" s="83"/>
      <c r="N22" s="83">
        <v>15</v>
      </c>
      <c r="O22" s="83"/>
      <c r="P22" s="83">
        <v>1</v>
      </c>
      <c r="Q22" s="2"/>
      <c r="R22" s="2"/>
      <c r="S22" s="2">
        <v>15</v>
      </c>
      <c r="T22" s="2"/>
      <c r="U22" s="2">
        <v>3</v>
      </c>
      <c r="V22" s="87"/>
      <c r="W22" s="87"/>
      <c r="X22" s="87"/>
      <c r="Y22" s="87"/>
      <c r="Z22" s="87"/>
      <c r="AA22" s="8">
        <f t="shared" si="0"/>
        <v>30</v>
      </c>
      <c r="AB22" s="8">
        <f t="shared" si="1"/>
        <v>4</v>
      </c>
      <c r="AC22" s="9"/>
    </row>
    <row r="23" spans="1:29" ht="13.5">
      <c r="A23" s="194" t="s">
        <v>17</v>
      </c>
      <c r="B23" s="196" t="s">
        <v>46</v>
      </c>
      <c r="C23" s="5"/>
      <c r="D23" s="6">
        <v>3</v>
      </c>
      <c r="E23" s="7"/>
      <c r="F23" s="8">
        <v>3</v>
      </c>
      <c r="G23" s="1"/>
      <c r="H23" s="1"/>
      <c r="I23" s="1"/>
      <c r="J23" s="1"/>
      <c r="K23" s="1"/>
      <c r="L23" s="83"/>
      <c r="M23" s="83"/>
      <c r="N23" s="83"/>
      <c r="O23" s="83"/>
      <c r="P23" s="83"/>
      <c r="Q23" s="2">
        <v>15</v>
      </c>
      <c r="R23" s="2"/>
      <c r="S23" s="2"/>
      <c r="T23" s="2"/>
      <c r="U23" s="2">
        <v>1</v>
      </c>
      <c r="V23" s="87"/>
      <c r="W23" s="87"/>
      <c r="X23" s="87"/>
      <c r="Y23" s="87"/>
      <c r="Z23" s="87"/>
      <c r="AA23" s="8">
        <f t="shared" si="0"/>
        <v>15</v>
      </c>
      <c r="AB23" s="8">
        <f t="shared" si="1"/>
        <v>1</v>
      </c>
      <c r="AC23" s="9"/>
    </row>
    <row r="24" spans="1:29" ht="13.5">
      <c r="A24" s="195"/>
      <c r="B24" s="197"/>
      <c r="C24" s="5"/>
      <c r="D24" s="6"/>
      <c r="E24" s="7">
        <v>2.3</v>
      </c>
      <c r="F24" s="8"/>
      <c r="G24" s="1"/>
      <c r="H24" s="1"/>
      <c r="I24" s="1"/>
      <c r="J24" s="1"/>
      <c r="K24" s="1"/>
      <c r="L24" s="83"/>
      <c r="M24" s="83"/>
      <c r="N24" s="83">
        <v>15</v>
      </c>
      <c r="O24" s="83"/>
      <c r="P24" s="83">
        <v>1</v>
      </c>
      <c r="Q24" s="2"/>
      <c r="R24" s="2"/>
      <c r="S24" s="2">
        <v>15</v>
      </c>
      <c r="T24" s="2"/>
      <c r="U24" s="13">
        <v>3</v>
      </c>
      <c r="V24" s="87"/>
      <c r="W24" s="87"/>
      <c r="X24" s="87"/>
      <c r="Y24" s="87"/>
      <c r="Z24" s="87"/>
      <c r="AA24" s="8">
        <f t="shared" si="0"/>
        <v>30</v>
      </c>
      <c r="AB24" s="8">
        <f t="shared" si="1"/>
        <v>4</v>
      </c>
      <c r="AC24" s="9"/>
    </row>
    <row r="25" spans="1:29" ht="13.5">
      <c r="A25" s="4" t="s">
        <v>18</v>
      </c>
      <c r="B25" s="35" t="s">
        <v>60</v>
      </c>
      <c r="C25" s="5"/>
      <c r="D25" s="6"/>
      <c r="E25" s="7">
        <v>1</v>
      </c>
      <c r="F25" s="8"/>
      <c r="G25" s="1"/>
      <c r="H25" s="1"/>
      <c r="I25" s="1">
        <v>15</v>
      </c>
      <c r="J25" s="1"/>
      <c r="K25" s="1">
        <v>3</v>
      </c>
      <c r="L25" s="83"/>
      <c r="M25" s="83"/>
      <c r="N25" s="83"/>
      <c r="O25" s="83"/>
      <c r="P25" s="83"/>
      <c r="Q25" s="2"/>
      <c r="R25" s="2"/>
      <c r="S25" s="2"/>
      <c r="T25" s="2"/>
      <c r="U25" s="2"/>
      <c r="V25" s="87"/>
      <c r="W25" s="87"/>
      <c r="X25" s="87"/>
      <c r="Y25" s="87"/>
      <c r="Z25" s="87"/>
      <c r="AA25" s="8">
        <f t="shared" si="0"/>
        <v>15</v>
      </c>
      <c r="AB25" s="8">
        <f t="shared" si="1"/>
        <v>3</v>
      </c>
      <c r="AC25" s="9"/>
    </row>
    <row r="26" spans="1:29" ht="13.5">
      <c r="A26" s="194" t="s">
        <v>25</v>
      </c>
      <c r="B26" s="196" t="s">
        <v>47</v>
      </c>
      <c r="C26" s="5"/>
      <c r="D26" s="6"/>
      <c r="F26" s="8">
        <v>1</v>
      </c>
      <c r="G26" s="1">
        <v>15</v>
      </c>
      <c r="H26" s="1"/>
      <c r="I26" s="1"/>
      <c r="J26" s="1"/>
      <c r="K26" s="95">
        <v>1</v>
      </c>
      <c r="L26" s="83"/>
      <c r="M26" s="83"/>
      <c r="N26" s="83"/>
      <c r="O26" s="83"/>
      <c r="P26" s="83"/>
      <c r="Q26" s="2"/>
      <c r="R26" s="2"/>
      <c r="S26" s="2"/>
      <c r="T26" s="2"/>
      <c r="U26" s="2"/>
      <c r="V26" s="87"/>
      <c r="W26" s="87"/>
      <c r="X26" s="87"/>
      <c r="Y26" s="87"/>
      <c r="Z26" s="87"/>
      <c r="AA26" s="8">
        <f t="shared" si="0"/>
        <v>15</v>
      </c>
      <c r="AB26" s="8">
        <f t="shared" si="1"/>
        <v>1</v>
      </c>
      <c r="AC26" s="9"/>
    </row>
    <row r="27" spans="1:29" ht="13.5">
      <c r="A27" s="195"/>
      <c r="B27" s="197"/>
      <c r="C27" s="5"/>
      <c r="D27" s="6"/>
      <c r="E27" s="7">
        <v>1</v>
      </c>
      <c r="F27" s="8"/>
      <c r="G27" s="1"/>
      <c r="H27" s="1"/>
      <c r="I27" s="1">
        <v>15</v>
      </c>
      <c r="J27" s="1"/>
      <c r="K27" s="1">
        <v>2</v>
      </c>
      <c r="L27" s="83"/>
      <c r="M27" s="83"/>
      <c r="N27" s="83"/>
      <c r="O27" s="83"/>
      <c r="P27" s="83"/>
      <c r="Q27" s="2"/>
      <c r="R27" s="2"/>
      <c r="S27" s="2"/>
      <c r="T27" s="2"/>
      <c r="U27" s="2"/>
      <c r="V27" s="87"/>
      <c r="W27" s="87"/>
      <c r="X27" s="87"/>
      <c r="Y27" s="87"/>
      <c r="Z27" s="87"/>
      <c r="AA27" s="8">
        <f t="shared" si="0"/>
        <v>15</v>
      </c>
      <c r="AB27" s="8">
        <f t="shared" si="1"/>
        <v>2</v>
      </c>
      <c r="AC27" s="9"/>
    </row>
    <row r="28" spans="1:29" ht="13.5">
      <c r="A28" s="194" t="s">
        <v>96</v>
      </c>
      <c r="B28" s="196" t="s">
        <v>43</v>
      </c>
      <c r="C28" s="5"/>
      <c r="D28" s="6">
        <v>2</v>
      </c>
      <c r="E28" s="7"/>
      <c r="F28" s="8">
        <v>2</v>
      </c>
      <c r="G28" s="1"/>
      <c r="H28" s="1"/>
      <c r="I28" s="1"/>
      <c r="J28" s="1"/>
      <c r="K28" s="1"/>
      <c r="L28" s="83">
        <v>15</v>
      </c>
      <c r="M28" s="83"/>
      <c r="N28" s="83"/>
      <c r="O28" s="83"/>
      <c r="P28" s="83">
        <v>1</v>
      </c>
      <c r="Q28" s="2"/>
      <c r="R28" s="2"/>
      <c r="S28" s="2"/>
      <c r="T28" s="2"/>
      <c r="U28" s="2"/>
      <c r="V28" s="87"/>
      <c r="W28" s="87"/>
      <c r="X28" s="87"/>
      <c r="Y28" s="87"/>
      <c r="Z28" s="87"/>
      <c r="AA28" s="8">
        <f t="shared" si="0"/>
        <v>15</v>
      </c>
      <c r="AB28" s="8">
        <f t="shared" si="1"/>
        <v>1</v>
      </c>
      <c r="AC28" s="9"/>
    </row>
    <row r="29" spans="1:29" ht="13.5">
      <c r="A29" s="195"/>
      <c r="B29" s="197"/>
      <c r="C29" s="5"/>
      <c r="D29" s="6"/>
      <c r="E29" s="7">
        <v>2</v>
      </c>
      <c r="F29" s="8"/>
      <c r="G29" s="1"/>
      <c r="H29" s="1"/>
      <c r="I29" s="1"/>
      <c r="J29" s="1"/>
      <c r="K29" s="1"/>
      <c r="L29" s="83"/>
      <c r="M29" s="83"/>
      <c r="N29" s="83">
        <v>15</v>
      </c>
      <c r="O29" s="83"/>
      <c r="P29" s="83">
        <v>3</v>
      </c>
      <c r="Q29" s="2"/>
      <c r="R29" s="2"/>
      <c r="S29" s="2"/>
      <c r="T29" s="2"/>
      <c r="U29" s="2"/>
      <c r="V29" s="87"/>
      <c r="W29" s="87"/>
      <c r="X29" s="87"/>
      <c r="Y29" s="87"/>
      <c r="Z29" s="87"/>
      <c r="AA29" s="8">
        <f t="shared" si="0"/>
        <v>15</v>
      </c>
      <c r="AB29" s="8">
        <f t="shared" si="1"/>
        <v>3</v>
      </c>
      <c r="AC29" s="9"/>
    </row>
    <row r="30" spans="1:29" ht="13.5">
      <c r="A30" s="194" t="s">
        <v>26</v>
      </c>
      <c r="B30" s="196" t="s">
        <v>55</v>
      </c>
      <c r="C30" s="5"/>
      <c r="D30" s="6"/>
      <c r="F30" s="8">
        <v>2</v>
      </c>
      <c r="G30" s="1"/>
      <c r="H30" s="1"/>
      <c r="I30" s="1"/>
      <c r="J30" s="1"/>
      <c r="K30" s="1"/>
      <c r="L30" s="83">
        <v>15</v>
      </c>
      <c r="M30" s="83"/>
      <c r="N30" s="83"/>
      <c r="O30" s="83"/>
      <c r="P30" s="83">
        <v>1</v>
      </c>
      <c r="Q30" s="2"/>
      <c r="R30" s="2"/>
      <c r="S30" s="2"/>
      <c r="T30" s="2"/>
      <c r="U30" s="2"/>
      <c r="V30" s="87"/>
      <c r="W30" s="87"/>
      <c r="X30" s="87"/>
      <c r="Y30" s="87"/>
      <c r="Z30" s="87"/>
      <c r="AA30" s="8">
        <f t="shared" si="0"/>
        <v>15</v>
      </c>
      <c r="AB30" s="8">
        <f t="shared" si="1"/>
        <v>1</v>
      </c>
      <c r="AC30" s="9"/>
    </row>
    <row r="31" spans="1:29" ht="13.5">
      <c r="A31" s="195"/>
      <c r="B31" s="197"/>
      <c r="C31" s="5"/>
      <c r="D31" s="6"/>
      <c r="E31" s="7">
        <v>2</v>
      </c>
      <c r="F31" s="8"/>
      <c r="G31" s="1"/>
      <c r="H31" s="1"/>
      <c r="I31" s="1"/>
      <c r="J31" s="1"/>
      <c r="K31" s="1"/>
      <c r="L31" s="83"/>
      <c r="M31" s="83"/>
      <c r="N31" s="83">
        <v>15</v>
      </c>
      <c r="O31" s="83"/>
      <c r="P31" s="83">
        <v>1</v>
      </c>
      <c r="Q31" s="2"/>
      <c r="R31" s="2"/>
      <c r="S31" s="2"/>
      <c r="T31" s="2"/>
      <c r="U31" s="2"/>
      <c r="V31" s="87"/>
      <c r="W31" s="87"/>
      <c r="X31" s="87"/>
      <c r="Y31" s="87"/>
      <c r="Z31" s="87"/>
      <c r="AA31" s="8">
        <f t="shared" si="0"/>
        <v>15</v>
      </c>
      <c r="AB31" s="8">
        <f t="shared" si="1"/>
        <v>1</v>
      </c>
      <c r="AC31" s="9"/>
    </row>
    <row r="32" spans="1:29" ht="13.5">
      <c r="A32" s="194" t="s">
        <v>97</v>
      </c>
      <c r="B32" s="196" t="s">
        <v>56</v>
      </c>
      <c r="C32" s="5"/>
      <c r="D32" s="6"/>
      <c r="E32" s="7"/>
      <c r="F32" s="8">
        <v>3</v>
      </c>
      <c r="G32" s="1"/>
      <c r="H32" s="1"/>
      <c r="I32" s="1"/>
      <c r="J32" s="1"/>
      <c r="K32" s="1"/>
      <c r="L32" s="83"/>
      <c r="M32" s="83"/>
      <c r="N32" s="83"/>
      <c r="O32" s="83"/>
      <c r="P32" s="83"/>
      <c r="Q32" s="2">
        <v>15</v>
      </c>
      <c r="R32" s="2"/>
      <c r="S32" s="2"/>
      <c r="T32" s="2"/>
      <c r="U32" s="2">
        <v>1</v>
      </c>
      <c r="V32" s="87"/>
      <c r="W32" s="87"/>
      <c r="X32" s="87"/>
      <c r="Y32" s="87"/>
      <c r="Z32" s="87"/>
      <c r="AA32" s="8">
        <f t="shared" si="0"/>
        <v>15</v>
      </c>
      <c r="AB32" s="8">
        <f t="shared" si="1"/>
        <v>1</v>
      </c>
      <c r="AC32" s="9"/>
    </row>
    <row r="33" spans="1:29" ht="13.5">
      <c r="A33" s="195"/>
      <c r="B33" s="197"/>
      <c r="C33" s="5"/>
      <c r="D33" s="6"/>
      <c r="E33" s="7">
        <v>3</v>
      </c>
      <c r="F33" s="8"/>
      <c r="G33" s="1"/>
      <c r="H33" s="1"/>
      <c r="I33" s="1"/>
      <c r="J33" s="1"/>
      <c r="K33" s="1"/>
      <c r="L33" s="83"/>
      <c r="M33" s="83"/>
      <c r="N33" s="83"/>
      <c r="O33" s="83"/>
      <c r="P33" s="83"/>
      <c r="Q33" s="2"/>
      <c r="R33" s="2"/>
      <c r="S33" s="2">
        <v>15</v>
      </c>
      <c r="T33" s="2"/>
      <c r="U33" s="13">
        <v>2</v>
      </c>
      <c r="V33" s="87"/>
      <c r="W33" s="87"/>
      <c r="X33" s="87"/>
      <c r="Y33" s="87"/>
      <c r="Z33" s="87"/>
      <c r="AA33" s="8">
        <f t="shared" si="0"/>
        <v>15</v>
      </c>
      <c r="AB33" s="8">
        <f t="shared" si="1"/>
        <v>2</v>
      </c>
      <c r="AC33" s="9"/>
    </row>
    <row r="34" spans="1:29" ht="13.5">
      <c r="A34" s="4" t="s">
        <v>27</v>
      </c>
      <c r="B34" s="35" t="s">
        <v>59</v>
      </c>
      <c r="C34" s="5"/>
      <c r="D34" s="6"/>
      <c r="E34" s="7">
        <v>3</v>
      </c>
      <c r="F34" s="8"/>
      <c r="G34" s="1"/>
      <c r="H34" s="1"/>
      <c r="I34" s="1"/>
      <c r="J34" s="1"/>
      <c r="K34" s="1"/>
      <c r="L34" s="83"/>
      <c r="M34" s="83"/>
      <c r="N34" s="83"/>
      <c r="O34" s="83"/>
      <c r="P34" s="83"/>
      <c r="Q34" s="2"/>
      <c r="R34" s="2"/>
      <c r="S34" s="2">
        <v>15</v>
      </c>
      <c r="T34" s="2"/>
      <c r="U34" s="2">
        <v>2</v>
      </c>
      <c r="V34" s="87"/>
      <c r="W34" s="87"/>
      <c r="X34" s="87"/>
      <c r="Y34" s="87"/>
      <c r="Z34" s="87"/>
      <c r="AA34" s="8">
        <f t="shared" si="0"/>
        <v>15</v>
      </c>
      <c r="AB34" s="8">
        <f t="shared" si="1"/>
        <v>2</v>
      </c>
      <c r="AC34" s="9"/>
    </row>
    <row r="35" spans="1:29" s="37" customFormat="1" ht="13.5">
      <c r="A35" s="200" t="s">
        <v>19</v>
      </c>
      <c r="B35" s="201"/>
      <c r="C35" s="6"/>
      <c r="D35" s="6"/>
      <c r="E35" s="6"/>
      <c r="F35" s="6"/>
      <c r="G35" s="3">
        <f aca="true" t="shared" si="2" ref="G35:Z35">SUM(G19:G34)</f>
        <v>30</v>
      </c>
      <c r="H35" s="3">
        <f t="shared" si="2"/>
        <v>0</v>
      </c>
      <c r="I35" s="3">
        <f t="shared" si="2"/>
        <v>45</v>
      </c>
      <c r="J35" s="3">
        <f t="shared" si="2"/>
        <v>0</v>
      </c>
      <c r="K35" s="3">
        <f>SUM(K19:K34)</f>
        <v>9</v>
      </c>
      <c r="L35" s="84">
        <f t="shared" si="2"/>
        <v>45</v>
      </c>
      <c r="M35" s="84">
        <f t="shared" si="2"/>
        <v>0</v>
      </c>
      <c r="N35" s="84">
        <f t="shared" si="2"/>
        <v>75</v>
      </c>
      <c r="O35" s="84">
        <f t="shared" si="2"/>
        <v>0</v>
      </c>
      <c r="P35" s="84">
        <f t="shared" si="2"/>
        <v>12</v>
      </c>
      <c r="Q35" s="13">
        <f t="shared" si="2"/>
        <v>30</v>
      </c>
      <c r="R35" s="13">
        <f t="shared" si="2"/>
        <v>0</v>
      </c>
      <c r="S35" s="13">
        <f t="shared" si="2"/>
        <v>60</v>
      </c>
      <c r="T35" s="13">
        <f t="shared" si="2"/>
        <v>0</v>
      </c>
      <c r="U35" s="13">
        <f t="shared" si="2"/>
        <v>12</v>
      </c>
      <c r="V35" s="88">
        <f t="shared" si="2"/>
        <v>0</v>
      </c>
      <c r="W35" s="88">
        <f t="shared" si="2"/>
        <v>0</v>
      </c>
      <c r="X35" s="88">
        <f t="shared" si="2"/>
        <v>0</v>
      </c>
      <c r="Y35" s="88">
        <f t="shared" si="2"/>
        <v>0</v>
      </c>
      <c r="Z35" s="88">
        <f t="shared" si="2"/>
        <v>0</v>
      </c>
      <c r="AA35" s="6">
        <f>SUM(AA19:AA34)</f>
        <v>285</v>
      </c>
      <c r="AB35" s="6">
        <f>SUM(AB19:AB34)</f>
        <v>33</v>
      </c>
      <c r="AC35" s="12"/>
    </row>
    <row r="36" spans="1:29" s="37" customFormat="1" ht="13.5">
      <c r="A36" s="36"/>
      <c r="B36" s="38"/>
      <c r="C36" s="39"/>
      <c r="D36" s="39"/>
      <c r="E36" s="39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39"/>
      <c r="AB36" s="39"/>
      <c r="AC36" s="42"/>
    </row>
    <row r="37" spans="1:29" ht="13.5">
      <c r="A37" s="192" t="s">
        <v>114</v>
      </c>
      <c r="B37" s="193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1"/>
    </row>
    <row r="38" spans="1:29" ht="20.25" customHeight="1">
      <c r="A38" s="194" t="s">
        <v>98</v>
      </c>
      <c r="B38" s="196" t="s">
        <v>48</v>
      </c>
      <c r="C38" s="5"/>
      <c r="D38" s="6"/>
      <c r="E38" s="7"/>
      <c r="F38" s="8">
        <v>1</v>
      </c>
      <c r="G38" s="1">
        <v>15</v>
      </c>
      <c r="H38" s="1"/>
      <c r="I38" s="1"/>
      <c r="J38" s="1"/>
      <c r="K38" s="1">
        <v>1</v>
      </c>
      <c r="L38" s="83"/>
      <c r="M38" s="83"/>
      <c r="N38" s="83"/>
      <c r="O38" s="83"/>
      <c r="P38" s="83"/>
      <c r="Q38" s="2"/>
      <c r="R38" s="2"/>
      <c r="S38" s="2"/>
      <c r="T38" s="2"/>
      <c r="U38" s="2"/>
      <c r="V38" s="87"/>
      <c r="W38" s="87"/>
      <c r="X38" s="87"/>
      <c r="Y38" s="87"/>
      <c r="Z38" s="87"/>
      <c r="AA38" s="8">
        <f>G38+H38+I38+J38+L38+M38+N38+O38+Q38+R38+S38+T38+V38+W38+X38+Y38</f>
        <v>15</v>
      </c>
      <c r="AB38" s="8">
        <f>K38+P38+U38+Z38</f>
        <v>1</v>
      </c>
      <c r="AC38" s="9"/>
    </row>
    <row r="39" spans="1:29" ht="20.25" customHeight="1">
      <c r="A39" s="195"/>
      <c r="B39" s="197"/>
      <c r="C39" s="5"/>
      <c r="D39" s="6">
        <v>2</v>
      </c>
      <c r="E39" s="7">
        <v>1.2</v>
      </c>
      <c r="F39" s="8"/>
      <c r="G39" s="1"/>
      <c r="H39" s="1"/>
      <c r="I39" s="1">
        <v>15</v>
      </c>
      <c r="J39" s="1"/>
      <c r="K39" s="1">
        <v>1</v>
      </c>
      <c r="L39" s="83"/>
      <c r="M39" s="83"/>
      <c r="N39" s="83">
        <v>15</v>
      </c>
      <c r="O39" s="83"/>
      <c r="P39" s="83">
        <v>3</v>
      </c>
      <c r="Q39" s="2"/>
      <c r="R39" s="2"/>
      <c r="S39" s="2"/>
      <c r="T39" s="2"/>
      <c r="U39" s="2"/>
      <c r="V39" s="87"/>
      <c r="W39" s="87"/>
      <c r="X39" s="87"/>
      <c r="Y39" s="87"/>
      <c r="Z39" s="87"/>
      <c r="AA39" s="8">
        <f aca="true" t="shared" si="3" ref="AA39:AA52">G39+H39+I39+J39+L39+M39+N39+O39+Q39+R39+S39+T39+V39+W39+X39+Y39</f>
        <v>30</v>
      </c>
      <c r="AB39" s="8">
        <f aca="true" t="shared" si="4" ref="AB39:AB52">K39+P39+U39+Z39</f>
        <v>4</v>
      </c>
      <c r="AC39" s="9"/>
    </row>
    <row r="40" spans="1:29" ht="13.5">
      <c r="A40" s="4" t="s">
        <v>28</v>
      </c>
      <c r="B40" s="35" t="s">
        <v>49</v>
      </c>
      <c r="C40" s="5"/>
      <c r="D40" s="6">
        <v>1</v>
      </c>
      <c r="E40" s="7"/>
      <c r="F40" s="8">
        <v>1</v>
      </c>
      <c r="G40" s="1">
        <v>20</v>
      </c>
      <c r="H40" s="1"/>
      <c r="I40" s="1"/>
      <c r="J40" s="1"/>
      <c r="K40" s="1">
        <v>4</v>
      </c>
      <c r="L40" s="83"/>
      <c r="M40" s="83"/>
      <c r="N40" s="83"/>
      <c r="O40" s="83"/>
      <c r="P40" s="83"/>
      <c r="Q40" s="2"/>
      <c r="R40" s="2"/>
      <c r="S40" s="2"/>
      <c r="T40" s="2"/>
      <c r="U40" s="2"/>
      <c r="V40" s="87"/>
      <c r="W40" s="87"/>
      <c r="X40" s="87"/>
      <c r="Y40" s="87"/>
      <c r="Z40" s="87"/>
      <c r="AA40" s="8">
        <f t="shared" si="3"/>
        <v>20</v>
      </c>
      <c r="AB40" s="8">
        <f t="shared" si="4"/>
        <v>4</v>
      </c>
      <c r="AC40" s="9"/>
    </row>
    <row r="41" spans="1:29" ht="27.75">
      <c r="A41" s="4" t="s">
        <v>99</v>
      </c>
      <c r="B41" s="35" t="s">
        <v>53</v>
      </c>
      <c r="C41" s="5"/>
      <c r="D41" s="6">
        <v>1</v>
      </c>
      <c r="E41" s="7"/>
      <c r="F41" s="8">
        <v>1</v>
      </c>
      <c r="G41" s="1">
        <v>20</v>
      </c>
      <c r="H41" s="1"/>
      <c r="I41" s="1"/>
      <c r="J41" s="1"/>
      <c r="K41" s="1">
        <v>5</v>
      </c>
      <c r="L41" s="83"/>
      <c r="M41" s="83"/>
      <c r="N41" s="83"/>
      <c r="O41" s="83"/>
      <c r="P41" s="83"/>
      <c r="Q41" s="2"/>
      <c r="R41" s="2"/>
      <c r="S41" s="2"/>
      <c r="T41" s="2"/>
      <c r="U41" s="2"/>
      <c r="V41" s="87"/>
      <c r="W41" s="87"/>
      <c r="X41" s="87"/>
      <c r="Y41" s="87"/>
      <c r="Z41" s="87"/>
      <c r="AA41" s="8">
        <f t="shared" si="3"/>
        <v>20</v>
      </c>
      <c r="AB41" s="8">
        <f t="shared" si="4"/>
        <v>5</v>
      </c>
      <c r="AC41" s="9"/>
    </row>
    <row r="42" spans="1:29" ht="13.5">
      <c r="A42" s="194" t="s">
        <v>29</v>
      </c>
      <c r="B42" s="196" t="s">
        <v>52</v>
      </c>
      <c r="C42" s="5"/>
      <c r="D42" s="6"/>
      <c r="E42" s="7"/>
      <c r="F42" s="8">
        <v>1</v>
      </c>
      <c r="G42" s="1">
        <v>15</v>
      </c>
      <c r="H42" s="1"/>
      <c r="I42" s="1"/>
      <c r="J42" s="1"/>
      <c r="K42" s="1">
        <v>1</v>
      </c>
      <c r="L42" s="83"/>
      <c r="M42" s="83"/>
      <c r="N42" s="83"/>
      <c r="O42" s="83"/>
      <c r="P42" s="83"/>
      <c r="Q42" s="2"/>
      <c r="R42" s="2"/>
      <c r="S42" s="2"/>
      <c r="T42" s="2"/>
      <c r="U42" s="2"/>
      <c r="V42" s="87"/>
      <c r="W42" s="87"/>
      <c r="X42" s="87"/>
      <c r="Y42" s="87"/>
      <c r="Z42" s="87"/>
      <c r="AA42" s="8">
        <f t="shared" si="3"/>
        <v>15</v>
      </c>
      <c r="AB42" s="8">
        <f t="shared" si="4"/>
        <v>1</v>
      </c>
      <c r="AC42" s="9"/>
    </row>
    <row r="43" spans="1:29" ht="13.5">
      <c r="A43" s="195"/>
      <c r="B43" s="197"/>
      <c r="C43" s="5"/>
      <c r="D43" s="6"/>
      <c r="E43" s="7">
        <v>1</v>
      </c>
      <c r="F43" s="8"/>
      <c r="G43" s="1"/>
      <c r="H43" s="1"/>
      <c r="I43" s="1">
        <v>15</v>
      </c>
      <c r="J43" s="1"/>
      <c r="K43" s="1">
        <v>1</v>
      </c>
      <c r="L43" s="83"/>
      <c r="M43" s="83"/>
      <c r="N43" s="83"/>
      <c r="O43" s="83"/>
      <c r="P43" s="83"/>
      <c r="Q43" s="2"/>
      <c r="R43" s="2"/>
      <c r="S43" s="2"/>
      <c r="T43" s="2"/>
      <c r="U43" s="2"/>
      <c r="V43" s="87"/>
      <c r="W43" s="87"/>
      <c r="X43" s="87"/>
      <c r="Y43" s="87"/>
      <c r="Z43" s="87"/>
      <c r="AA43" s="8">
        <f t="shared" si="3"/>
        <v>15</v>
      </c>
      <c r="AB43" s="8">
        <f t="shared" si="4"/>
        <v>1</v>
      </c>
      <c r="AC43" s="9"/>
    </row>
    <row r="44" spans="1:29" ht="13.5">
      <c r="A44" s="194" t="s">
        <v>100</v>
      </c>
      <c r="B44" s="196" t="s">
        <v>50</v>
      </c>
      <c r="C44" s="5"/>
      <c r="D44" s="6">
        <v>2</v>
      </c>
      <c r="E44" s="7"/>
      <c r="F44" s="8">
        <v>2</v>
      </c>
      <c r="G44" s="1"/>
      <c r="H44" s="1"/>
      <c r="I44" s="1"/>
      <c r="J44" s="1"/>
      <c r="K44" s="1"/>
      <c r="L44" s="83">
        <v>15</v>
      </c>
      <c r="M44" s="83"/>
      <c r="N44" s="83"/>
      <c r="O44" s="83"/>
      <c r="P44" s="83">
        <v>1</v>
      </c>
      <c r="Q44" s="2"/>
      <c r="R44" s="2"/>
      <c r="S44" s="2"/>
      <c r="T44" s="2"/>
      <c r="U44" s="2"/>
      <c r="V44" s="87"/>
      <c r="W44" s="87"/>
      <c r="X44" s="87"/>
      <c r="Y44" s="87"/>
      <c r="Z44" s="87"/>
      <c r="AA44" s="8">
        <f t="shared" si="3"/>
        <v>15</v>
      </c>
      <c r="AB44" s="8">
        <f t="shared" si="4"/>
        <v>1</v>
      </c>
      <c r="AC44" s="9"/>
    </row>
    <row r="45" spans="1:29" ht="13.5">
      <c r="A45" s="195"/>
      <c r="B45" s="197"/>
      <c r="C45" s="5"/>
      <c r="D45" s="6"/>
      <c r="E45" s="7">
        <v>2</v>
      </c>
      <c r="F45" s="8"/>
      <c r="G45" s="1"/>
      <c r="H45" s="1"/>
      <c r="I45" s="1"/>
      <c r="J45" s="1"/>
      <c r="K45" s="1"/>
      <c r="L45" s="83"/>
      <c r="M45" s="83"/>
      <c r="N45" s="83">
        <v>15</v>
      </c>
      <c r="O45" s="83"/>
      <c r="P45" s="83">
        <v>3</v>
      </c>
      <c r="Q45" s="2"/>
      <c r="R45" s="2"/>
      <c r="S45" s="2"/>
      <c r="T45" s="2"/>
      <c r="U45" s="2"/>
      <c r="V45" s="87"/>
      <c r="W45" s="87"/>
      <c r="X45" s="87"/>
      <c r="Y45" s="87"/>
      <c r="Z45" s="87"/>
      <c r="AA45" s="8">
        <f t="shared" si="3"/>
        <v>15</v>
      </c>
      <c r="AB45" s="8">
        <f t="shared" si="4"/>
        <v>3</v>
      </c>
      <c r="AC45" s="9"/>
    </row>
    <row r="46" spans="1:29" ht="13.5">
      <c r="A46" s="194" t="s">
        <v>31</v>
      </c>
      <c r="B46" s="198" t="s">
        <v>183</v>
      </c>
      <c r="C46" s="5"/>
      <c r="D46" s="6"/>
      <c r="E46" s="7"/>
      <c r="F46" s="8">
        <v>2</v>
      </c>
      <c r="G46" s="1"/>
      <c r="H46" s="1"/>
      <c r="I46" s="1"/>
      <c r="J46" s="1"/>
      <c r="K46" s="1"/>
      <c r="L46" s="83">
        <v>15</v>
      </c>
      <c r="M46" s="83"/>
      <c r="N46" s="83"/>
      <c r="O46" s="83"/>
      <c r="P46" s="83">
        <v>1</v>
      </c>
      <c r="Q46" s="2"/>
      <c r="R46" s="2"/>
      <c r="S46" s="2"/>
      <c r="T46" s="2"/>
      <c r="U46" s="2"/>
      <c r="V46" s="87"/>
      <c r="W46" s="87"/>
      <c r="X46" s="87"/>
      <c r="Y46" s="87"/>
      <c r="Z46" s="87"/>
      <c r="AA46" s="8">
        <f t="shared" si="3"/>
        <v>15</v>
      </c>
      <c r="AB46" s="8">
        <f t="shared" si="4"/>
        <v>1</v>
      </c>
      <c r="AC46" s="9"/>
    </row>
    <row r="47" spans="1:29" ht="18.75" customHeight="1">
      <c r="A47" s="195"/>
      <c r="B47" s="199"/>
      <c r="C47" s="5"/>
      <c r="D47" s="6"/>
      <c r="E47" s="7">
        <v>2</v>
      </c>
      <c r="F47" s="8"/>
      <c r="G47" s="1"/>
      <c r="H47" s="1"/>
      <c r="I47" s="1"/>
      <c r="J47" s="1"/>
      <c r="K47" s="1"/>
      <c r="L47" s="83"/>
      <c r="M47" s="83"/>
      <c r="N47" s="83">
        <v>15</v>
      </c>
      <c r="O47" s="83"/>
      <c r="P47" s="83">
        <v>1</v>
      </c>
      <c r="Q47" s="2"/>
      <c r="R47" s="2"/>
      <c r="S47" s="2"/>
      <c r="T47" s="2"/>
      <c r="U47" s="2"/>
      <c r="V47" s="87"/>
      <c r="W47" s="87"/>
      <c r="X47" s="87"/>
      <c r="Y47" s="87"/>
      <c r="Z47" s="87"/>
      <c r="AA47" s="8">
        <f t="shared" si="3"/>
        <v>15</v>
      </c>
      <c r="AB47" s="8">
        <f t="shared" si="4"/>
        <v>1</v>
      </c>
      <c r="AC47" s="9"/>
    </row>
    <row r="48" spans="1:29" ht="39" customHeight="1">
      <c r="A48" s="4" t="s">
        <v>32</v>
      </c>
      <c r="B48" s="35" t="s">
        <v>51</v>
      </c>
      <c r="C48" s="5"/>
      <c r="D48" s="6"/>
      <c r="E48" s="7">
        <v>2</v>
      </c>
      <c r="F48" s="8"/>
      <c r="G48" s="1"/>
      <c r="H48" s="1"/>
      <c r="I48" s="1"/>
      <c r="J48" s="1"/>
      <c r="K48" s="1"/>
      <c r="L48" s="83"/>
      <c r="M48" s="83"/>
      <c r="N48" s="83">
        <v>15</v>
      </c>
      <c r="O48" s="83"/>
      <c r="P48" s="83">
        <v>1</v>
      </c>
      <c r="Q48" s="2"/>
      <c r="R48" s="2"/>
      <c r="S48" s="2"/>
      <c r="T48" s="2"/>
      <c r="U48" s="2"/>
      <c r="V48" s="87"/>
      <c r="W48" s="87"/>
      <c r="X48" s="87"/>
      <c r="Y48" s="87"/>
      <c r="Z48" s="87"/>
      <c r="AA48" s="8">
        <f t="shared" si="3"/>
        <v>15</v>
      </c>
      <c r="AB48" s="8">
        <f t="shared" si="4"/>
        <v>1</v>
      </c>
      <c r="AC48" s="9"/>
    </row>
    <row r="49" spans="1:29" ht="13.5">
      <c r="A49" s="194" t="s">
        <v>33</v>
      </c>
      <c r="B49" s="196" t="s">
        <v>54</v>
      </c>
      <c r="C49" s="5"/>
      <c r="D49" s="6"/>
      <c r="E49" s="7"/>
      <c r="F49" s="8">
        <v>3</v>
      </c>
      <c r="G49" s="1"/>
      <c r="H49" s="1"/>
      <c r="I49" s="1"/>
      <c r="J49" s="1"/>
      <c r="K49" s="1"/>
      <c r="L49" s="83"/>
      <c r="M49" s="83"/>
      <c r="N49" s="83"/>
      <c r="O49" s="83"/>
      <c r="P49" s="83"/>
      <c r="Q49" s="2">
        <v>15</v>
      </c>
      <c r="R49" s="2"/>
      <c r="S49" s="2"/>
      <c r="T49" s="2"/>
      <c r="U49" s="2">
        <v>1</v>
      </c>
      <c r="V49" s="87"/>
      <c r="W49" s="87"/>
      <c r="X49" s="87"/>
      <c r="Y49" s="87"/>
      <c r="Z49" s="87"/>
      <c r="AA49" s="8">
        <f t="shared" si="3"/>
        <v>15</v>
      </c>
      <c r="AB49" s="8">
        <f t="shared" si="4"/>
        <v>1</v>
      </c>
      <c r="AC49" s="9"/>
    </row>
    <row r="50" spans="1:29" ht="13.5">
      <c r="A50" s="195"/>
      <c r="B50" s="197"/>
      <c r="C50" s="5"/>
      <c r="D50" s="6"/>
      <c r="E50" s="7">
        <v>3</v>
      </c>
      <c r="F50" s="8"/>
      <c r="G50" s="1"/>
      <c r="H50" s="1"/>
      <c r="I50" s="1"/>
      <c r="J50" s="1"/>
      <c r="K50" s="1"/>
      <c r="L50" s="83"/>
      <c r="M50" s="83"/>
      <c r="N50" s="83"/>
      <c r="O50" s="83"/>
      <c r="P50" s="83"/>
      <c r="Q50" s="2"/>
      <c r="R50" s="2"/>
      <c r="S50" s="2">
        <v>15</v>
      </c>
      <c r="T50" s="2"/>
      <c r="U50" s="2">
        <v>1</v>
      </c>
      <c r="V50" s="87"/>
      <c r="W50" s="87"/>
      <c r="X50" s="87"/>
      <c r="Y50" s="87"/>
      <c r="Z50" s="87"/>
      <c r="AA50" s="8">
        <f t="shared" si="3"/>
        <v>15</v>
      </c>
      <c r="AB50" s="8">
        <f t="shared" si="4"/>
        <v>1</v>
      </c>
      <c r="AC50" s="9"/>
    </row>
    <row r="51" spans="1:29" ht="13.5">
      <c r="A51" s="194" t="s">
        <v>34</v>
      </c>
      <c r="B51" s="198" t="s">
        <v>184</v>
      </c>
      <c r="C51" s="5"/>
      <c r="D51" s="6">
        <v>3</v>
      </c>
      <c r="E51" s="7"/>
      <c r="F51" s="8">
        <v>3</v>
      </c>
      <c r="G51" s="1"/>
      <c r="H51" s="1"/>
      <c r="I51" s="1"/>
      <c r="J51" s="1"/>
      <c r="K51" s="1"/>
      <c r="L51" s="83"/>
      <c r="M51" s="83"/>
      <c r="N51" s="83"/>
      <c r="O51" s="83"/>
      <c r="P51" s="83"/>
      <c r="Q51" s="2">
        <v>15</v>
      </c>
      <c r="R51" s="2"/>
      <c r="S51" s="2"/>
      <c r="T51" s="2"/>
      <c r="U51" s="2">
        <v>1</v>
      </c>
      <c r="V51" s="87"/>
      <c r="W51" s="87"/>
      <c r="X51" s="87"/>
      <c r="Y51" s="87"/>
      <c r="Z51" s="87"/>
      <c r="AA51" s="8">
        <f t="shared" si="3"/>
        <v>15</v>
      </c>
      <c r="AB51" s="8">
        <f t="shared" si="4"/>
        <v>1</v>
      </c>
      <c r="AC51" s="9"/>
    </row>
    <row r="52" spans="1:29" ht="27" customHeight="1">
      <c r="A52" s="195"/>
      <c r="B52" s="199"/>
      <c r="C52" s="5"/>
      <c r="D52" s="6"/>
      <c r="E52" s="7">
        <v>3</v>
      </c>
      <c r="F52" s="8"/>
      <c r="G52" s="1"/>
      <c r="H52" s="1"/>
      <c r="I52" s="1"/>
      <c r="J52" s="1"/>
      <c r="K52" s="1"/>
      <c r="L52" s="83"/>
      <c r="M52" s="83"/>
      <c r="N52" s="83"/>
      <c r="O52" s="83"/>
      <c r="P52" s="83"/>
      <c r="Q52" s="2"/>
      <c r="R52" s="2"/>
      <c r="S52" s="2">
        <v>15</v>
      </c>
      <c r="T52" s="2"/>
      <c r="U52" s="2">
        <v>3</v>
      </c>
      <c r="V52" s="87"/>
      <c r="W52" s="87"/>
      <c r="X52" s="87"/>
      <c r="Y52" s="87"/>
      <c r="Z52" s="87"/>
      <c r="AA52" s="8">
        <f t="shared" si="3"/>
        <v>15</v>
      </c>
      <c r="AB52" s="8">
        <f t="shared" si="4"/>
        <v>3</v>
      </c>
      <c r="AC52" s="9"/>
    </row>
    <row r="53" spans="1:29" s="37" customFormat="1" ht="13.5">
      <c r="A53" s="202" t="s">
        <v>19</v>
      </c>
      <c r="B53" s="203"/>
      <c r="C53" s="6"/>
      <c r="D53" s="6"/>
      <c r="E53" s="6"/>
      <c r="F53" s="6"/>
      <c r="G53" s="3">
        <f aca="true" t="shared" si="5" ref="G53:AB53">SUM(G38:G52)</f>
        <v>70</v>
      </c>
      <c r="H53" s="3">
        <f t="shared" si="5"/>
        <v>0</v>
      </c>
      <c r="I53" s="3">
        <f t="shared" si="5"/>
        <v>30</v>
      </c>
      <c r="J53" s="3">
        <f t="shared" si="5"/>
        <v>0</v>
      </c>
      <c r="K53" s="3">
        <f t="shared" si="5"/>
        <v>13</v>
      </c>
      <c r="L53" s="84">
        <f t="shared" si="5"/>
        <v>30</v>
      </c>
      <c r="M53" s="84">
        <f t="shared" si="5"/>
        <v>0</v>
      </c>
      <c r="N53" s="84">
        <f t="shared" si="5"/>
        <v>60</v>
      </c>
      <c r="O53" s="84">
        <f t="shared" si="5"/>
        <v>0</v>
      </c>
      <c r="P53" s="84">
        <f t="shared" si="5"/>
        <v>10</v>
      </c>
      <c r="Q53" s="13">
        <f t="shared" si="5"/>
        <v>30</v>
      </c>
      <c r="R53" s="13">
        <f t="shared" si="5"/>
        <v>0</v>
      </c>
      <c r="S53" s="13">
        <f t="shared" si="5"/>
        <v>30</v>
      </c>
      <c r="T53" s="13">
        <f t="shared" si="5"/>
        <v>0</v>
      </c>
      <c r="U53" s="13">
        <f t="shared" si="5"/>
        <v>6</v>
      </c>
      <c r="V53" s="88">
        <f t="shared" si="5"/>
        <v>0</v>
      </c>
      <c r="W53" s="88">
        <f t="shared" si="5"/>
        <v>0</v>
      </c>
      <c r="X53" s="88">
        <f t="shared" si="5"/>
        <v>0</v>
      </c>
      <c r="Y53" s="88">
        <f t="shared" si="5"/>
        <v>0</v>
      </c>
      <c r="Z53" s="88">
        <f t="shared" si="5"/>
        <v>0</v>
      </c>
      <c r="AA53" s="6">
        <f t="shared" si="5"/>
        <v>250</v>
      </c>
      <c r="AB53" s="6">
        <f t="shared" si="5"/>
        <v>29</v>
      </c>
      <c r="AC53" s="12"/>
    </row>
    <row r="54" spans="1:29" s="37" customFormat="1" ht="13.5">
      <c r="A54" s="147"/>
      <c r="B54" s="148"/>
      <c r="C54" s="6"/>
      <c r="D54" s="6"/>
      <c r="E54" s="6"/>
      <c r="F54" s="6"/>
      <c r="G54" s="3"/>
      <c r="H54" s="3"/>
      <c r="I54" s="3"/>
      <c r="J54" s="3"/>
      <c r="K54" s="3"/>
      <c r="L54" s="84"/>
      <c r="M54" s="84"/>
      <c r="N54" s="84"/>
      <c r="O54" s="84"/>
      <c r="P54" s="84"/>
      <c r="Q54" s="13"/>
      <c r="R54" s="13"/>
      <c r="S54" s="13"/>
      <c r="T54" s="13"/>
      <c r="U54" s="13"/>
      <c r="V54" s="88"/>
      <c r="W54" s="88"/>
      <c r="X54" s="88"/>
      <c r="Y54" s="88"/>
      <c r="Z54" s="88"/>
      <c r="AA54" s="6"/>
      <c r="AB54" s="6"/>
      <c r="AC54" s="12"/>
    </row>
    <row r="55" spans="1:29" ht="13.5">
      <c r="A55" s="204" t="s">
        <v>187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</row>
    <row r="56" spans="1:29" ht="13.5">
      <c r="A56" s="4" t="s">
        <v>35</v>
      </c>
      <c r="B56" s="11" t="s">
        <v>57</v>
      </c>
      <c r="C56" s="8"/>
      <c r="D56" s="6"/>
      <c r="E56" s="43"/>
      <c r="F56" s="145" t="s">
        <v>41</v>
      </c>
      <c r="G56" s="1"/>
      <c r="H56" s="1"/>
      <c r="I56" s="1"/>
      <c r="J56" s="1">
        <v>30</v>
      </c>
      <c r="K56" s="1">
        <v>3</v>
      </c>
      <c r="L56" s="83"/>
      <c r="M56" s="83"/>
      <c r="N56" s="83"/>
      <c r="O56" s="83">
        <v>30</v>
      </c>
      <c r="P56" s="83">
        <v>3</v>
      </c>
      <c r="Q56" s="2"/>
      <c r="R56" s="2"/>
      <c r="S56" s="2"/>
      <c r="T56" s="2">
        <v>30</v>
      </c>
      <c r="U56" s="2">
        <v>3</v>
      </c>
      <c r="V56" s="87"/>
      <c r="W56" s="87"/>
      <c r="X56" s="87"/>
      <c r="Y56" s="87">
        <v>30</v>
      </c>
      <c r="Z56" s="87">
        <v>22</v>
      </c>
      <c r="AA56" s="44">
        <f>G56+H56+I56+J56+L56+M56+N56+O56+Q56+R56+S56+T56+V56+W56+X56+Y56</f>
        <v>120</v>
      </c>
      <c r="AB56" s="44">
        <f>K56+P56+U56+Z56</f>
        <v>31</v>
      </c>
      <c r="AC56" s="45"/>
    </row>
    <row r="57" spans="1:29" ht="27" customHeight="1">
      <c r="A57" s="4" t="s">
        <v>101</v>
      </c>
      <c r="B57" s="91" t="s">
        <v>144</v>
      </c>
      <c r="C57" s="46"/>
      <c r="D57" s="47">
        <v>2</v>
      </c>
      <c r="E57" s="146">
        <v>1</v>
      </c>
      <c r="F57" s="44"/>
      <c r="G57" s="48"/>
      <c r="H57" s="48"/>
      <c r="I57" s="48">
        <v>30</v>
      </c>
      <c r="J57" s="48"/>
      <c r="K57" s="48">
        <v>2</v>
      </c>
      <c r="L57" s="85"/>
      <c r="M57" s="85"/>
      <c r="N57" s="85">
        <v>30</v>
      </c>
      <c r="O57" s="85"/>
      <c r="P57" s="85">
        <v>2</v>
      </c>
      <c r="Q57" s="49"/>
      <c r="R57" s="49"/>
      <c r="S57" s="49"/>
      <c r="T57" s="49"/>
      <c r="U57" s="49"/>
      <c r="V57" s="89"/>
      <c r="W57" s="89"/>
      <c r="X57" s="89"/>
      <c r="Y57" s="89"/>
      <c r="Z57" s="89"/>
      <c r="AA57" s="44">
        <f>G57+H57+I57+J57+L57+M57+N57+O57+Q57+R57+S57+T57+V57+W57+X57+Y57</f>
        <v>60</v>
      </c>
      <c r="AB57" s="44">
        <f>K57+P57+U57+Z57</f>
        <v>4</v>
      </c>
      <c r="AC57" s="45"/>
    </row>
    <row r="58" spans="1:29" ht="15.75" customHeight="1">
      <c r="A58" s="4" t="s">
        <v>36</v>
      </c>
      <c r="B58" s="137" t="s">
        <v>132</v>
      </c>
      <c r="C58" s="46"/>
      <c r="D58" s="47"/>
      <c r="E58" s="43"/>
      <c r="F58" s="44">
        <v>4</v>
      </c>
      <c r="G58" s="48"/>
      <c r="H58" s="48"/>
      <c r="I58" s="48"/>
      <c r="J58" s="48"/>
      <c r="K58" s="48"/>
      <c r="L58" s="85"/>
      <c r="M58" s="85"/>
      <c r="N58" s="85"/>
      <c r="O58" s="85"/>
      <c r="P58" s="85"/>
      <c r="Q58" s="49"/>
      <c r="R58" s="49"/>
      <c r="S58" s="49"/>
      <c r="T58" s="49"/>
      <c r="U58" s="49"/>
      <c r="V58" s="89"/>
      <c r="W58" s="89"/>
      <c r="X58" s="89">
        <v>30</v>
      </c>
      <c r="Y58" s="89"/>
      <c r="Z58" s="89"/>
      <c r="AA58" s="44">
        <f>G58+H58+I58+J58+L58+M58+N58+O58+Q58+R58+S58+T58+V58+W58+X58+Y58</f>
        <v>30</v>
      </c>
      <c r="AB58" s="44">
        <v>0</v>
      </c>
      <c r="AC58" s="45"/>
    </row>
    <row r="59" spans="1:30" ht="13.5">
      <c r="A59" s="4" t="s">
        <v>102</v>
      </c>
      <c r="B59" s="91" t="s">
        <v>151</v>
      </c>
      <c r="C59" s="8"/>
      <c r="D59" s="6"/>
      <c r="E59" s="43">
        <v>4</v>
      </c>
      <c r="F59" s="8"/>
      <c r="G59" s="1"/>
      <c r="H59" s="1"/>
      <c r="I59" s="1"/>
      <c r="J59" s="1"/>
      <c r="K59" s="1"/>
      <c r="L59" s="83"/>
      <c r="M59" s="83"/>
      <c r="N59" s="83"/>
      <c r="O59" s="83"/>
      <c r="P59" s="83"/>
      <c r="Q59" s="2"/>
      <c r="R59" s="2"/>
      <c r="S59" s="2"/>
      <c r="T59" s="2"/>
      <c r="U59" s="2"/>
      <c r="V59" s="87">
        <v>30</v>
      </c>
      <c r="W59" s="87"/>
      <c r="X59" s="87"/>
      <c r="Y59" s="87"/>
      <c r="Z59" s="89">
        <v>2</v>
      </c>
      <c r="AA59" s="44">
        <f>G59+H59+I59+J59+L59+M59+N59+O59+Q59+R59+S59+T59+V59+W59+X59+Y59</f>
        <v>30</v>
      </c>
      <c r="AB59" s="44">
        <f>K59+P59+U59+Z59</f>
        <v>2</v>
      </c>
      <c r="AC59" s="45"/>
      <c r="AD59" s="107"/>
    </row>
    <row r="60" spans="1:29" ht="13.5">
      <c r="A60" s="200" t="s">
        <v>19</v>
      </c>
      <c r="B60" s="201"/>
      <c r="C60" s="6"/>
      <c r="D60" s="6"/>
      <c r="E60" s="6"/>
      <c r="F60" s="6"/>
      <c r="G60" s="3">
        <f>SUM(G56:G59)</f>
        <v>0</v>
      </c>
      <c r="H60" s="3">
        <f>SUM(H56:H59)</f>
        <v>0</v>
      </c>
      <c r="I60" s="3">
        <f>SUM(I56:I59)</f>
        <v>30</v>
      </c>
      <c r="J60" s="3">
        <f>SUM(J56:J59)</f>
        <v>30</v>
      </c>
      <c r="K60" s="3">
        <f aca="true" t="shared" si="6" ref="K60:AB60">SUM(K56:K59)</f>
        <v>5</v>
      </c>
      <c r="L60" s="84">
        <f t="shared" si="6"/>
        <v>0</v>
      </c>
      <c r="M60" s="84">
        <f t="shared" si="6"/>
        <v>0</v>
      </c>
      <c r="N60" s="84">
        <f t="shared" si="6"/>
        <v>30</v>
      </c>
      <c r="O60" s="84">
        <f t="shared" si="6"/>
        <v>30</v>
      </c>
      <c r="P60" s="84">
        <f t="shared" si="6"/>
        <v>5</v>
      </c>
      <c r="Q60" s="13">
        <f t="shared" si="6"/>
        <v>0</v>
      </c>
      <c r="R60" s="13">
        <f t="shared" si="6"/>
        <v>0</v>
      </c>
      <c r="S60" s="13">
        <f t="shared" si="6"/>
        <v>0</v>
      </c>
      <c r="T60" s="13">
        <f t="shared" si="6"/>
        <v>30</v>
      </c>
      <c r="U60" s="13">
        <f t="shared" si="6"/>
        <v>3</v>
      </c>
      <c r="V60" s="88">
        <f t="shared" si="6"/>
        <v>30</v>
      </c>
      <c r="W60" s="88">
        <f t="shared" si="6"/>
        <v>0</v>
      </c>
      <c r="X60" s="88">
        <f t="shared" si="6"/>
        <v>30</v>
      </c>
      <c r="Y60" s="88">
        <f t="shared" si="6"/>
        <v>30</v>
      </c>
      <c r="Z60" s="88">
        <f t="shared" si="6"/>
        <v>24</v>
      </c>
      <c r="AA60" s="6">
        <f t="shared" si="6"/>
        <v>240</v>
      </c>
      <c r="AB60" s="6">
        <f t="shared" si="6"/>
        <v>37</v>
      </c>
      <c r="AC60" s="12"/>
    </row>
    <row r="61" spans="1:29" ht="13.5">
      <c r="A61" s="206" t="s">
        <v>158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1"/>
    </row>
    <row r="62" spans="1:29" ht="13.5">
      <c r="A62" s="207" t="s">
        <v>159</v>
      </c>
      <c r="B62" s="193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1"/>
    </row>
    <row r="63" spans="1:29" ht="13.5">
      <c r="A63" s="189" t="s">
        <v>130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1"/>
    </row>
    <row r="64" spans="1:29" ht="13.5">
      <c r="A64" s="4" t="s">
        <v>37</v>
      </c>
      <c r="B64" s="11" t="s">
        <v>30</v>
      </c>
      <c r="C64" s="5"/>
      <c r="D64" s="6"/>
      <c r="E64" s="7">
        <v>1</v>
      </c>
      <c r="F64" s="8"/>
      <c r="G64" s="1">
        <v>30</v>
      </c>
      <c r="H64" s="1"/>
      <c r="I64" s="1"/>
      <c r="J64" s="1"/>
      <c r="K64" s="1">
        <v>2</v>
      </c>
      <c r="L64" s="83"/>
      <c r="M64" s="83"/>
      <c r="N64" s="83"/>
      <c r="O64" s="83"/>
      <c r="P64" s="83"/>
      <c r="Q64" s="2"/>
      <c r="R64" s="2"/>
      <c r="S64" s="2"/>
      <c r="T64" s="2"/>
      <c r="U64" s="2"/>
      <c r="V64" s="87"/>
      <c r="W64" s="87"/>
      <c r="X64" s="87"/>
      <c r="Y64" s="87"/>
      <c r="Z64" s="87"/>
      <c r="AA64" s="8">
        <f>G64+H64+I64+J64+L64+M64+N64+O64+Q64+R64+S64+T64+V64+W64+X64+Y64</f>
        <v>30</v>
      </c>
      <c r="AB64" s="8">
        <f>K64+P64+U64+Z64</f>
        <v>2</v>
      </c>
      <c r="AC64" s="9"/>
    </row>
    <row r="65" spans="1:29" ht="13.5">
      <c r="A65" s="4" t="s">
        <v>103</v>
      </c>
      <c r="B65" s="11" t="s">
        <v>24</v>
      </c>
      <c r="C65" s="5"/>
      <c r="D65" s="6"/>
      <c r="E65" s="7">
        <v>1</v>
      </c>
      <c r="F65" s="8"/>
      <c r="G65" s="1">
        <v>30</v>
      </c>
      <c r="H65" s="1"/>
      <c r="I65" s="1"/>
      <c r="J65" s="1"/>
      <c r="K65" s="1">
        <v>1</v>
      </c>
      <c r="L65" s="83"/>
      <c r="M65" s="83"/>
      <c r="N65" s="83"/>
      <c r="O65" s="83"/>
      <c r="P65" s="83"/>
      <c r="Q65" s="2"/>
      <c r="R65" s="2"/>
      <c r="S65" s="2"/>
      <c r="T65" s="2"/>
      <c r="U65" s="2"/>
      <c r="V65" s="87"/>
      <c r="W65" s="87"/>
      <c r="X65" s="87"/>
      <c r="Y65" s="87"/>
      <c r="Z65" s="87"/>
      <c r="AA65" s="8">
        <f>G65+H65+I65+J65+L65+M65+N65+O65+Q65+R65+S65+T65+V65+W65+X65+Y65</f>
        <v>30</v>
      </c>
      <c r="AB65" s="8">
        <f>K65+P65+U65+Z65</f>
        <v>1</v>
      </c>
      <c r="AC65" s="9"/>
    </row>
    <row r="66" spans="1:29" ht="13.5">
      <c r="A66" s="189" t="s">
        <v>115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1"/>
    </row>
    <row r="67" spans="1:29" ht="13.5">
      <c r="A67" s="4" t="s">
        <v>38</v>
      </c>
      <c r="B67" s="11" t="s">
        <v>106</v>
      </c>
      <c r="C67" s="5"/>
      <c r="D67" s="6"/>
      <c r="E67" s="7">
        <v>2.3</v>
      </c>
      <c r="F67" s="8"/>
      <c r="G67" s="1"/>
      <c r="H67" s="1"/>
      <c r="I67" s="1"/>
      <c r="J67" s="1"/>
      <c r="K67" s="1"/>
      <c r="L67" s="83"/>
      <c r="M67" s="83"/>
      <c r="N67" s="83">
        <v>30</v>
      </c>
      <c r="O67" s="83"/>
      <c r="P67" s="83">
        <v>1</v>
      </c>
      <c r="Q67" s="2"/>
      <c r="R67" s="2"/>
      <c r="S67" s="2">
        <v>30</v>
      </c>
      <c r="T67" s="2"/>
      <c r="U67" s="2">
        <v>1</v>
      </c>
      <c r="V67" s="87"/>
      <c r="W67" s="87"/>
      <c r="X67" s="87"/>
      <c r="Y67" s="87"/>
      <c r="Z67" s="87"/>
      <c r="AA67" s="8">
        <f>G67+H67+I67+J67+L67+M67+N67+O67+Q67+R67+S67+T67+V67+W67+X67+Y67</f>
        <v>60</v>
      </c>
      <c r="AB67" s="8">
        <f aca="true" t="shared" si="7" ref="AB67:AB73">K67+P67+U67+Z67</f>
        <v>2</v>
      </c>
      <c r="AC67" s="9"/>
    </row>
    <row r="68" spans="1:29" ht="13.5">
      <c r="A68" s="4" t="s">
        <v>39</v>
      </c>
      <c r="B68" s="11" t="s">
        <v>107</v>
      </c>
      <c r="C68" s="5"/>
      <c r="D68" s="6"/>
      <c r="E68" s="7">
        <v>2.3</v>
      </c>
      <c r="F68" s="8"/>
      <c r="G68" s="1"/>
      <c r="H68" s="1"/>
      <c r="I68" s="1"/>
      <c r="J68" s="1"/>
      <c r="K68" s="1"/>
      <c r="L68" s="83"/>
      <c r="M68" s="83"/>
      <c r="N68" s="83">
        <v>30</v>
      </c>
      <c r="O68" s="83"/>
      <c r="P68" s="83">
        <v>1</v>
      </c>
      <c r="Q68" s="2"/>
      <c r="R68" s="2"/>
      <c r="S68" s="2">
        <v>30</v>
      </c>
      <c r="T68" s="2"/>
      <c r="U68" s="2">
        <v>1</v>
      </c>
      <c r="V68" s="87"/>
      <c r="W68" s="87"/>
      <c r="X68" s="87"/>
      <c r="Y68" s="87"/>
      <c r="Z68" s="87"/>
      <c r="AA68" s="8">
        <f>G68+H68+I68+J68+L68+M68+N68+O68+Q68+R68+S68+T68+V68+W68+X68+Y68</f>
        <v>60</v>
      </c>
      <c r="AB68" s="8">
        <f t="shared" si="7"/>
        <v>2</v>
      </c>
      <c r="AC68" s="9"/>
    </row>
    <row r="69" spans="1:29" ht="13.5">
      <c r="A69" s="4" t="s">
        <v>71</v>
      </c>
      <c r="B69" s="11" t="s">
        <v>108</v>
      </c>
      <c r="C69" s="5"/>
      <c r="D69" s="6"/>
      <c r="E69" s="7">
        <v>2</v>
      </c>
      <c r="F69" s="8"/>
      <c r="G69" s="1"/>
      <c r="H69" s="1"/>
      <c r="I69" s="1"/>
      <c r="J69" s="1"/>
      <c r="K69" s="1"/>
      <c r="L69" s="83"/>
      <c r="M69" s="83">
        <v>30</v>
      </c>
      <c r="N69" s="83"/>
      <c r="O69" s="83"/>
      <c r="P69" s="83">
        <v>1</v>
      </c>
      <c r="Q69" s="2"/>
      <c r="R69" s="2"/>
      <c r="S69" s="2"/>
      <c r="T69" s="2"/>
      <c r="U69" s="2"/>
      <c r="V69" s="87"/>
      <c r="W69" s="87"/>
      <c r="X69" s="87"/>
      <c r="Y69" s="87"/>
      <c r="Z69" s="87"/>
      <c r="AA69" s="8">
        <f>G69+H69+I69+J69+L69+M69+N69+O69+Q69+R69+S69+T69+V69+W69+X69+Y69</f>
        <v>30</v>
      </c>
      <c r="AB69" s="8">
        <f t="shared" si="7"/>
        <v>1</v>
      </c>
      <c r="AC69" s="9"/>
    </row>
    <row r="70" spans="1:29" ht="13.5">
      <c r="A70" s="194" t="s">
        <v>40</v>
      </c>
      <c r="B70" s="208" t="s">
        <v>109</v>
      </c>
      <c r="C70" s="5"/>
      <c r="D70" s="6"/>
      <c r="E70" s="7"/>
      <c r="F70" s="8">
        <v>3</v>
      </c>
      <c r="G70" s="1"/>
      <c r="H70" s="1"/>
      <c r="I70" s="1"/>
      <c r="J70" s="1"/>
      <c r="K70" s="1"/>
      <c r="L70" s="83"/>
      <c r="M70" s="83"/>
      <c r="N70" s="83"/>
      <c r="O70" s="83"/>
      <c r="P70" s="83"/>
      <c r="Q70" s="2">
        <v>15</v>
      </c>
      <c r="R70" s="2"/>
      <c r="S70" s="2"/>
      <c r="T70" s="2"/>
      <c r="U70" s="2">
        <v>1</v>
      </c>
      <c r="V70" s="87"/>
      <c r="W70" s="87"/>
      <c r="X70" s="87"/>
      <c r="Y70" s="87"/>
      <c r="Z70" s="87"/>
      <c r="AA70" s="8">
        <f>G70+H70+I70+J70+L70+M70+N70+O70+Q70+R70+S70+T70+V70+W70+X70+Y70</f>
        <v>15</v>
      </c>
      <c r="AB70" s="8">
        <f t="shared" si="7"/>
        <v>1</v>
      </c>
      <c r="AC70" s="9"/>
    </row>
    <row r="71" spans="1:29" ht="13.5">
      <c r="A71" s="195"/>
      <c r="B71" s="209"/>
      <c r="C71" s="5"/>
      <c r="D71" s="6"/>
      <c r="E71" s="7">
        <v>3</v>
      </c>
      <c r="F71" s="8"/>
      <c r="G71" s="1"/>
      <c r="H71" s="1"/>
      <c r="I71" s="1"/>
      <c r="J71" s="1"/>
      <c r="K71" s="1"/>
      <c r="L71" s="83"/>
      <c r="M71" s="83"/>
      <c r="N71" s="83"/>
      <c r="O71" s="83"/>
      <c r="P71" s="83"/>
      <c r="Q71" s="2"/>
      <c r="R71" s="2"/>
      <c r="S71" s="2">
        <v>15</v>
      </c>
      <c r="T71" s="2"/>
      <c r="U71" s="2">
        <v>1</v>
      </c>
      <c r="V71" s="87"/>
      <c r="W71" s="87"/>
      <c r="X71" s="87"/>
      <c r="Y71" s="87"/>
      <c r="Z71" s="87"/>
      <c r="AA71" s="8">
        <f>G71+H71+I71+J71+L71+M71+N71+O71+Q71+R71+S71+T71+V71+W71+X71+Y71</f>
        <v>15</v>
      </c>
      <c r="AB71" s="8">
        <f t="shared" si="7"/>
        <v>1</v>
      </c>
      <c r="AC71" s="9"/>
    </row>
    <row r="72" spans="1:29" ht="42">
      <c r="A72" s="4" t="s">
        <v>104</v>
      </c>
      <c r="B72" s="11" t="s">
        <v>128</v>
      </c>
      <c r="C72" s="5"/>
      <c r="D72" s="6"/>
      <c r="E72" s="7"/>
      <c r="F72" s="8">
        <v>3</v>
      </c>
      <c r="G72" s="1"/>
      <c r="H72" s="1"/>
      <c r="I72" s="1"/>
      <c r="J72" s="1"/>
      <c r="K72" s="1"/>
      <c r="L72" s="83"/>
      <c r="M72" s="83"/>
      <c r="N72" s="83"/>
      <c r="O72" s="83"/>
      <c r="P72" s="83"/>
      <c r="Q72" s="2"/>
      <c r="R72" s="2"/>
      <c r="S72" s="2"/>
      <c r="T72" s="2"/>
      <c r="U72" s="2">
        <v>5</v>
      </c>
      <c r="V72" s="87"/>
      <c r="W72" s="87"/>
      <c r="X72" s="87"/>
      <c r="Y72" s="87"/>
      <c r="Z72" s="87"/>
      <c r="AA72" s="8" t="s">
        <v>129</v>
      </c>
      <c r="AB72" s="8">
        <f t="shared" si="7"/>
        <v>5</v>
      </c>
      <c r="AC72" s="9"/>
    </row>
    <row r="73" spans="1:29" ht="18" customHeight="1">
      <c r="A73" s="4" t="s">
        <v>72</v>
      </c>
      <c r="B73" s="35" t="s">
        <v>58</v>
      </c>
      <c r="C73" s="5"/>
      <c r="D73" s="6">
        <v>4</v>
      </c>
      <c r="E73" s="7"/>
      <c r="F73" s="8"/>
      <c r="G73" s="1"/>
      <c r="H73" s="1"/>
      <c r="I73" s="1"/>
      <c r="J73" s="1"/>
      <c r="K73" s="1"/>
      <c r="L73" s="83"/>
      <c r="M73" s="83"/>
      <c r="N73" s="83"/>
      <c r="O73" s="83"/>
      <c r="P73" s="83"/>
      <c r="Q73" s="2"/>
      <c r="R73" s="2"/>
      <c r="S73" s="2"/>
      <c r="T73" s="2"/>
      <c r="U73" s="2"/>
      <c r="V73" s="87"/>
      <c r="W73" s="87"/>
      <c r="X73" s="87"/>
      <c r="Y73" s="87"/>
      <c r="Z73" s="87">
        <v>6</v>
      </c>
      <c r="AA73" s="8">
        <f>G73+H73+I73+J73+L73+M73+N73+O73+Q73+R73+S73+T73+V73+W73+X73+Y73</f>
        <v>0</v>
      </c>
      <c r="AB73" s="8">
        <f t="shared" si="7"/>
        <v>6</v>
      </c>
      <c r="AC73" s="9"/>
    </row>
    <row r="74" spans="1:29" ht="13.5">
      <c r="A74" s="202" t="s">
        <v>19</v>
      </c>
      <c r="B74" s="203"/>
      <c r="C74" s="6"/>
      <c r="D74" s="6"/>
      <c r="E74" s="6"/>
      <c r="F74" s="6"/>
      <c r="G74" s="3">
        <f aca="true" t="shared" si="8" ref="G74:Z74">SUM(G64:G73)</f>
        <v>60</v>
      </c>
      <c r="H74" s="3">
        <f t="shared" si="8"/>
        <v>0</v>
      </c>
      <c r="I74" s="3">
        <f t="shared" si="8"/>
        <v>0</v>
      </c>
      <c r="J74" s="3">
        <f t="shared" si="8"/>
        <v>0</v>
      </c>
      <c r="K74" s="3">
        <f t="shared" si="8"/>
        <v>3</v>
      </c>
      <c r="L74" s="84">
        <f t="shared" si="8"/>
        <v>0</v>
      </c>
      <c r="M74" s="84">
        <f t="shared" si="8"/>
        <v>30</v>
      </c>
      <c r="N74" s="84">
        <f t="shared" si="8"/>
        <v>60</v>
      </c>
      <c r="O74" s="84">
        <f t="shared" si="8"/>
        <v>0</v>
      </c>
      <c r="P74" s="84">
        <f t="shared" si="8"/>
        <v>3</v>
      </c>
      <c r="Q74" s="13">
        <f t="shared" si="8"/>
        <v>15</v>
      </c>
      <c r="R74" s="13">
        <f t="shared" si="8"/>
        <v>0</v>
      </c>
      <c r="S74" s="13">
        <f t="shared" si="8"/>
        <v>75</v>
      </c>
      <c r="T74" s="13">
        <f t="shared" si="8"/>
        <v>0</v>
      </c>
      <c r="U74" s="13">
        <f t="shared" si="8"/>
        <v>9</v>
      </c>
      <c r="V74" s="88">
        <f t="shared" si="8"/>
        <v>0</v>
      </c>
      <c r="W74" s="88">
        <f t="shared" si="8"/>
        <v>0</v>
      </c>
      <c r="X74" s="88">
        <f t="shared" si="8"/>
        <v>0</v>
      </c>
      <c r="Y74" s="88">
        <f t="shared" si="8"/>
        <v>0</v>
      </c>
      <c r="Z74" s="88">
        <f t="shared" si="8"/>
        <v>6</v>
      </c>
      <c r="AA74" s="6">
        <f>SUM(AA64:AA73)</f>
        <v>240</v>
      </c>
      <c r="AB74" s="6">
        <f>SUM(AB64:AB73)</f>
        <v>21</v>
      </c>
      <c r="AC74" s="12"/>
    </row>
    <row r="75" spans="1:31" ht="13.5">
      <c r="A75" s="50"/>
      <c r="B75" s="51"/>
      <c r="C75" s="52"/>
      <c r="D75" s="53"/>
      <c r="E75" s="52"/>
      <c r="F75" s="52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2"/>
      <c r="AB75" s="52"/>
      <c r="AC75" s="55"/>
      <c r="AE75" s="10">
        <f>370/805</f>
        <v>0.45962732919254656</v>
      </c>
    </row>
    <row r="76" spans="1:34" ht="33.75" customHeight="1">
      <c r="A76" s="210" t="s">
        <v>92</v>
      </c>
      <c r="B76" s="210"/>
      <c r="C76" s="5"/>
      <c r="D76" s="5"/>
      <c r="E76" s="5"/>
      <c r="F76" s="5"/>
      <c r="G76" s="3">
        <f aca="true" t="shared" si="9" ref="G76:Z76">G60+G35+G53+G74</f>
        <v>160</v>
      </c>
      <c r="H76" s="3">
        <f t="shared" si="9"/>
        <v>0</v>
      </c>
      <c r="I76" s="3">
        <f t="shared" si="9"/>
        <v>105</v>
      </c>
      <c r="J76" s="3">
        <f t="shared" si="9"/>
        <v>30</v>
      </c>
      <c r="K76" s="3">
        <f t="shared" si="9"/>
        <v>30</v>
      </c>
      <c r="L76" s="84">
        <f t="shared" si="9"/>
        <v>75</v>
      </c>
      <c r="M76" s="84">
        <f t="shared" si="9"/>
        <v>30</v>
      </c>
      <c r="N76" s="84">
        <f t="shared" si="9"/>
        <v>225</v>
      </c>
      <c r="O76" s="84">
        <f t="shared" si="9"/>
        <v>30</v>
      </c>
      <c r="P76" s="84">
        <f t="shared" si="9"/>
        <v>30</v>
      </c>
      <c r="Q76" s="13">
        <f t="shared" si="9"/>
        <v>75</v>
      </c>
      <c r="R76" s="13">
        <f t="shared" si="9"/>
        <v>0</v>
      </c>
      <c r="S76" s="13">
        <f t="shared" si="9"/>
        <v>165</v>
      </c>
      <c r="T76" s="13">
        <f t="shared" si="9"/>
        <v>30</v>
      </c>
      <c r="U76" s="13">
        <f t="shared" si="9"/>
        <v>30</v>
      </c>
      <c r="V76" s="88">
        <f t="shared" si="9"/>
        <v>30</v>
      </c>
      <c r="W76" s="88">
        <f t="shared" si="9"/>
        <v>0</v>
      </c>
      <c r="X76" s="88">
        <f t="shared" si="9"/>
        <v>30</v>
      </c>
      <c r="Y76" s="88">
        <f t="shared" si="9"/>
        <v>30</v>
      </c>
      <c r="Z76" s="88">
        <f t="shared" si="9"/>
        <v>30</v>
      </c>
      <c r="AA76" s="6">
        <f>AA35+AA53+AA60+AA74</f>
        <v>1015</v>
      </c>
      <c r="AB76" s="6">
        <f>AB60+AB35+AB53+AB74</f>
        <v>120</v>
      </c>
      <c r="AC76" s="12"/>
      <c r="AD76" s="10">
        <f>G76+H76+L76+M76+Q76+R76+V76+W76</f>
        <v>370</v>
      </c>
      <c r="AH76" s="56"/>
    </row>
    <row r="77" spans="1:29" ht="13.5">
      <c r="A77" s="57"/>
      <c r="B77" s="58"/>
      <c r="C77" s="59"/>
      <c r="D77" s="60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61"/>
    </row>
    <row r="78" spans="1:29" ht="13.5">
      <c r="A78" s="206" t="s">
        <v>152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1"/>
    </row>
    <row r="79" spans="1:29" ht="13.5">
      <c r="A79" s="74"/>
      <c r="B79" s="75"/>
      <c r="C79" s="77"/>
      <c r="D79" s="77"/>
      <c r="E79" s="77"/>
      <c r="F79" s="77"/>
      <c r="G79" s="77" t="s">
        <v>134</v>
      </c>
      <c r="H79" s="77"/>
      <c r="I79" s="77"/>
      <c r="J79" s="77"/>
      <c r="K79" s="77"/>
      <c r="L79" s="77"/>
      <c r="M79" s="77"/>
      <c r="N79" s="77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</row>
    <row r="80" spans="1:29" ht="13.5">
      <c r="A80" s="4" t="s">
        <v>73</v>
      </c>
      <c r="B80" s="11" t="s">
        <v>30</v>
      </c>
      <c r="C80" s="5"/>
      <c r="D80" s="6"/>
      <c r="E80" s="7">
        <v>1</v>
      </c>
      <c r="F80" s="8"/>
      <c r="G80" s="1">
        <v>30</v>
      </c>
      <c r="H80" s="1"/>
      <c r="I80" s="1"/>
      <c r="J80" s="1"/>
      <c r="K80" s="1">
        <v>2</v>
      </c>
      <c r="L80" s="83"/>
      <c r="M80" s="83"/>
      <c r="N80" s="83"/>
      <c r="O80" s="83"/>
      <c r="P80" s="83"/>
      <c r="Q80" s="2"/>
      <c r="R80" s="2"/>
      <c r="S80" s="2"/>
      <c r="T80" s="2"/>
      <c r="U80" s="2"/>
      <c r="V80" s="87"/>
      <c r="W80" s="87"/>
      <c r="X80" s="87"/>
      <c r="Y80" s="87"/>
      <c r="Z80" s="87"/>
      <c r="AA80" s="8">
        <f>G80+H80+I80+J80+L80+M80+N80+O80+Q80+R80+S80+T80+V80+W80+X80+Y80</f>
        <v>30</v>
      </c>
      <c r="AB80" s="8">
        <f>K80+P80+U80+Z80</f>
        <v>2</v>
      </c>
      <c r="AC80" s="9"/>
    </row>
    <row r="81" spans="1:29" ht="13.5">
      <c r="A81" s="4" t="s">
        <v>105</v>
      </c>
      <c r="B81" s="11" t="s">
        <v>24</v>
      </c>
      <c r="C81" s="5"/>
      <c r="D81" s="6"/>
      <c r="E81" s="7">
        <v>1</v>
      </c>
      <c r="F81" s="8"/>
      <c r="G81" s="1">
        <v>30</v>
      </c>
      <c r="H81" s="1"/>
      <c r="I81" s="1"/>
      <c r="J81" s="1"/>
      <c r="K81" s="1">
        <v>1</v>
      </c>
      <c r="L81" s="83"/>
      <c r="M81" s="83"/>
      <c r="N81" s="83"/>
      <c r="O81" s="83"/>
      <c r="P81" s="83"/>
      <c r="Q81" s="2"/>
      <c r="R81" s="2"/>
      <c r="S81" s="2"/>
      <c r="T81" s="2"/>
      <c r="U81" s="2"/>
      <c r="V81" s="87"/>
      <c r="W81" s="87"/>
      <c r="X81" s="87"/>
      <c r="Y81" s="87"/>
      <c r="Z81" s="87"/>
      <c r="AA81" s="8">
        <f>G81+H81+I81+J81+L81+M81+N81+O81+Q81+R81+S81+T81+V81+W81+X81+Y81</f>
        <v>30</v>
      </c>
      <c r="AB81" s="8">
        <f>K81+P81+U81+Z81</f>
        <v>1</v>
      </c>
      <c r="AC81" s="9"/>
    </row>
    <row r="82" spans="1:29" ht="13.5">
      <c r="A82" s="206" t="s">
        <v>149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1"/>
    </row>
    <row r="83" spans="1:29" ht="27.75">
      <c r="A83" s="4" t="s">
        <v>74</v>
      </c>
      <c r="B83" s="11" t="s">
        <v>137</v>
      </c>
      <c r="C83" s="5"/>
      <c r="D83" s="6"/>
      <c r="E83" s="7">
        <v>2</v>
      </c>
      <c r="F83" s="8"/>
      <c r="G83" s="1"/>
      <c r="H83" s="1"/>
      <c r="I83" s="1"/>
      <c r="J83" s="1"/>
      <c r="K83" s="1"/>
      <c r="L83" s="83"/>
      <c r="M83" s="83">
        <v>30</v>
      </c>
      <c r="N83" s="83"/>
      <c r="O83" s="83"/>
      <c r="P83" s="83">
        <v>1</v>
      </c>
      <c r="Q83" s="2"/>
      <c r="R83" s="2"/>
      <c r="S83" s="2"/>
      <c r="T83" s="2"/>
      <c r="U83" s="2"/>
      <c r="V83" s="87"/>
      <c r="W83" s="87"/>
      <c r="X83" s="87"/>
      <c r="Y83" s="87"/>
      <c r="Z83" s="87"/>
      <c r="AA83" s="8">
        <f>G83+H83+I83+J83+L83+M83+N83+O83+Q83+R83+S83+T83+V83+W83+X83+Y83</f>
        <v>30</v>
      </c>
      <c r="AB83" s="8">
        <f>K83+P83+U83+Z83</f>
        <v>1</v>
      </c>
      <c r="AC83" s="9"/>
    </row>
    <row r="84" spans="1:29" ht="42">
      <c r="A84" s="4" t="s">
        <v>75</v>
      </c>
      <c r="B84" s="11" t="s">
        <v>133</v>
      </c>
      <c r="C84" s="5"/>
      <c r="D84" s="6"/>
      <c r="E84" s="6">
        <v>2.3</v>
      </c>
      <c r="F84" s="8"/>
      <c r="G84" s="1"/>
      <c r="H84" s="1"/>
      <c r="I84" s="1"/>
      <c r="J84" s="1"/>
      <c r="K84" s="1"/>
      <c r="L84" s="83"/>
      <c r="M84" s="83">
        <v>30</v>
      </c>
      <c r="N84" s="83"/>
      <c r="O84" s="83"/>
      <c r="P84" s="83">
        <v>1</v>
      </c>
      <c r="Q84" s="2"/>
      <c r="R84" s="2"/>
      <c r="S84" s="2">
        <v>60</v>
      </c>
      <c r="T84" s="2"/>
      <c r="U84" s="2">
        <v>3</v>
      </c>
      <c r="V84" s="87"/>
      <c r="W84" s="87"/>
      <c r="X84" s="87"/>
      <c r="Y84" s="87"/>
      <c r="Z84" s="87"/>
      <c r="AA84" s="8">
        <f>G84+H84+I84+J84+L84+M84+N84+O84+Q84+R84+S84+T84+V84+W84+X84+Y84</f>
        <v>90</v>
      </c>
      <c r="AB84" s="8">
        <f>K84+P84+U84+Z84</f>
        <v>4</v>
      </c>
      <c r="AC84" s="9"/>
    </row>
    <row r="85" spans="1:29" ht="42">
      <c r="A85" s="4" t="s">
        <v>76</v>
      </c>
      <c r="B85" s="91" t="s">
        <v>138</v>
      </c>
      <c r="C85" s="5"/>
      <c r="D85" s="6"/>
      <c r="E85" s="7">
        <v>2</v>
      </c>
      <c r="F85" s="8"/>
      <c r="G85" s="1"/>
      <c r="H85" s="1"/>
      <c r="I85" s="1"/>
      <c r="J85" s="1"/>
      <c r="K85" s="1"/>
      <c r="L85" s="83"/>
      <c r="M85" s="83">
        <v>30</v>
      </c>
      <c r="N85" s="83"/>
      <c r="O85" s="83"/>
      <c r="P85" s="83">
        <v>1</v>
      </c>
      <c r="Q85" s="2"/>
      <c r="R85" s="2"/>
      <c r="S85" s="2">
        <v>30</v>
      </c>
      <c r="T85" s="2"/>
      <c r="U85" s="2">
        <v>1</v>
      </c>
      <c r="V85" s="87"/>
      <c r="W85" s="87"/>
      <c r="X85" s="87"/>
      <c r="Y85" s="87"/>
      <c r="Z85" s="87"/>
      <c r="AA85" s="8">
        <f>G85+H85+I85+J85+L85+M85+N85+O85+Q85+R85+S85+T85+V85+W85+X85+Y85</f>
        <v>60</v>
      </c>
      <c r="AB85" s="8">
        <f>K85+P85+U85+Z85</f>
        <v>2</v>
      </c>
      <c r="AC85" s="9"/>
    </row>
    <row r="86" spans="1:29" ht="42">
      <c r="A86" s="4" t="s">
        <v>77</v>
      </c>
      <c r="B86" s="11" t="s">
        <v>128</v>
      </c>
      <c r="C86" s="5"/>
      <c r="D86" s="6"/>
      <c r="E86" s="7"/>
      <c r="F86" s="8">
        <v>3</v>
      </c>
      <c r="G86" s="1"/>
      <c r="H86" s="1"/>
      <c r="I86" s="1"/>
      <c r="J86" s="1"/>
      <c r="K86" s="1"/>
      <c r="L86" s="83"/>
      <c r="M86" s="83"/>
      <c r="N86" s="83"/>
      <c r="O86" s="83"/>
      <c r="P86" s="83"/>
      <c r="Q86" s="2"/>
      <c r="R86" s="2"/>
      <c r="S86" s="2"/>
      <c r="T86" s="2"/>
      <c r="U86" s="2">
        <v>5</v>
      </c>
      <c r="V86" s="87"/>
      <c r="W86" s="87"/>
      <c r="X86" s="87"/>
      <c r="Y86" s="87"/>
      <c r="Z86" s="87"/>
      <c r="AA86" s="8" t="s">
        <v>129</v>
      </c>
      <c r="AB86" s="8">
        <f>K86+P86+U86+Z86</f>
        <v>5</v>
      </c>
      <c r="AC86" s="9"/>
    </row>
    <row r="87" spans="1:29" ht="19.5" customHeight="1">
      <c r="A87" s="4" t="s">
        <v>78</v>
      </c>
      <c r="B87" s="35" t="s">
        <v>58</v>
      </c>
      <c r="C87" s="5"/>
      <c r="D87" s="6">
        <v>4</v>
      </c>
      <c r="E87" s="7"/>
      <c r="F87" s="8"/>
      <c r="G87" s="1"/>
      <c r="H87" s="1"/>
      <c r="I87" s="1"/>
      <c r="J87" s="1"/>
      <c r="K87" s="1"/>
      <c r="L87" s="83"/>
      <c r="M87" s="83"/>
      <c r="N87" s="83"/>
      <c r="O87" s="83"/>
      <c r="P87" s="83"/>
      <c r="Q87" s="2"/>
      <c r="R87" s="2"/>
      <c r="S87" s="2"/>
      <c r="T87" s="2"/>
      <c r="U87" s="2"/>
      <c r="V87" s="87"/>
      <c r="W87" s="87"/>
      <c r="X87" s="87"/>
      <c r="Y87" s="87"/>
      <c r="Z87" s="87">
        <v>6</v>
      </c>
      <c r="AA87" s="8">
        <f>G87+H87+I87+J87+L87+M87+N87+O87+Q87+R87+S87+T87+V87+W87+X87+Y87</f>
        <v>0</v>
      </c>
      <c r="AB87" s="8">
        <f>K87+P87+U87+Z87</f>
        <v>6</v>
      </c>
      <c r="AC87" s="9"/>
    </row>
    <row r="88" spans="1:29" ht="13.5">
      <c r="A88" s="202" t="s">
        <v>19</v>
      </c>
      <c r="B88" s="203"/>
      <c r="C88" s="6"/>
      <c r="D88" s="6"/>
      <c r="E88" s="6"/>
      <c r="F88" s="6"/>
      <c r="G88" s="3">
        <f aca="true" t="shared" si="10" ref="G88:AB88">SUM(G80:G87)</f>
        <v>60</v>
      </c>
      <c r="H88" s="3">
        <f t="shared" si="10"/>
        <v>0</v>
      </c>
      <c r="I88" s="3">
        <f t="shared" si="10"/>
        <v>0</v>
      </c>
      <c r="J88" s="3">
        <f t="shared" si="10"/>
        <v>0</v>
      </c>
      <c r="K88" s="3">
        <f t="shared" si="10"/>
        <v>3</v>
      </c>
      <c r="L88" s="84">
        <f t="shared" si="10"/>
        <v>0</v>
      </c>
      <c r="M88" s="84">
        <f t="shared" si="10"/>
        <v>90</v>
      </c>
      <c r="N88" s="84">
        <f t="shared" si="10"/>
        <v>0</v>
      </c>
      <c r="O88" s="84">
        <f t="shared" si="10"/>
        <v>0</v>
      </c>
      <c r="P88" s="84">
        <f t="shared" si="10"/>
        <v>3</v>
      </c>
      <c r="Q88" s="13">
        <f t="shared" si="10"/>
        <v>0</v>
      </c>
      <c r="R88" s="13">
        <f t="shared" si="10"/>
        <v>0</v>
      </c>
      <c r="S88" s="13">
        <f t="shared" si="10"/>
        <v>90</v>
      </c>
      <c r="T88" s="13">
        <f t="shared" si="10"/>
        <v>0</v>
      </c>
      <c r="U88" s="13">
        <f t="shared" si="10"/>
        <v>9</v>
      </c>
      <c r="V88" s="88">
        <f t="shared" si="10"/>
        <v>0</v>
      </c>
      <c r="W88" s="88">
        <f t="shared" si="10"/>
        <v>0</v>
      </c>
      <c r="X88" s="88">
        <f t="shared" si="10"/>
        <v>0</v>
      </c>
      <c r="Y88" s="88">
        <f t="shared" si="10"/>
        <v>0</v>
      </c>
      <c r="Z88" s="88">
        <f t="shared" si="10"/>
        <v>6</v>
      </c>
      <c r="AA88" s="6">
        <f t="shared" si="10"/>
        <v>240</v>
      </c>
      <c r="AB88" s="6">
        <f t="shared" si="10"/>
        <v>21</v>
      </c>
      <c r="AC88" s="12"/>
    </row>
    <row r="89" spans="1:34" ht="16.5" customHeight="1">
      <c r="A89" s="50"/>
      <c r="B89" s="51"/>
      <c r="C89" s="52"/>
      <c r="D89" s="53"/>
      <c r="E89" s="52"/>
      <c r="F89" s="52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2"/>
      <c r="AB89" s="52"/>
      <c r="AC89" s="55"/>
      <c r="AE89" s="10">
        <f>AD90/805</f>
        <v>0.5527950310559007</v>
      </c>
      <c r="AH89" s="56"/>
    </row>
    <row r="90" spans="1:30" ht="47.25" customHeight="1">
      <c r="A90" s="210" t="s">
        <v>135</v>
      </c>
      <c r="B90" s="210"/>
      <c r="C90" s="138"/>
      <c r="D90" s="138"/>
      <c r="E90" s="138"/>
      <c r="F90" s="138"/>
      <c r="G90" s="3">
        <f>G59+G35+G53+G88</f>
        <v>160</v>
      </c>
      <c r="H90" s="3">
        <f>J60+J35+J53+J88</f>
        <v>30</v>
      </c>
      <c r="I90" s="3">
        <f aca="true" t="shared" si="11" ref="I90:AB90">I60+I35+I53+I88</f>
        <v>105</v>
      </c>
      <c r="J90" s="3">
        <f t="shared" si="11"/>
        <v>30</v>
      </c>
      <c r="K90" s="3">
        <f t="shared" si="11"/>
        <v>30</v>
      </c>
      <c r="L90" s="84">
        <f t="shared" si="11"/>
        <v>75</v>
      </c>
      <c r="M90" s="84">
        <f t="shared" si="11"/>
        <v>90</v>
      </c>
      <c r="N90" s="84">
        <f t="shared" si="11"/>
        <v>165</v>
      </c>
      <c r="O90" s="84">
        <f t="shared" si="11"/>
        <v>30</v>
      </c>
      <c r="P90" s="84">
        <f t="shared" si="11"/>
        <v>30</v>
      </c>
      <c r="Q90" s="13">
        <f t="shared" si="11"/>
        <v>60</v>
      </c>
      <c r="R90" s="13">
        <f t="shared" si="11"/>
        <v>0</v>
      </c>
      <c r="S90" s="13">
        <f t="shared" si="11"/>
        <v>180</v>
      </c>
      <c r="T90" s="13">
        <f t="shared" si="11"/>
        <v>30</v>
      </c>
      <c r="U90" s="13">
        <f t="shared" si="11"/>
        <v>30</v>
      </c>
      <c r="V90" s="88">
        <f t="shared" si="11"/>
        <v>30</v>
      </c>
      <c r="W90" s="88">
        <f t="shared" si="11"/>
        <v>0</v>
      </c>
      <c r="X90" s="88">
        <f t="shared" si="11"/>
        <v>30</v>
      </c>
      <c r="Y90" s="88">
        <f t="shared" si="11"/>
        <v>30</v>
      </c>
      <c r="Z90" s="88">
        <f t="shared" si="11"/>
        <v>30</v>
      </c>
      <c r="AA90" s="6">
        <f t="shared" si="11"/>
        <v>1015</v>
      </c>
      <c r="AB90" s="6">
        <f t="shared" si="11"/>
        <v>120</v>
      </c>
      <c r="AC90" s="12"/>
      <c r="AD90" s="10">
        <f>G90+H90+L90+M90+Q90+R90+V90+W90</f>
        <v>445</v>
      </c>
    </row>
    <row r="91" spans="1:29" ht="15.75" customHeight="1">
      <c r="A91" s="78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1"/>
    </row>
    <row r="92" spans="1:29" ht="13.5">
      <c r="A92" s="207" t="s">
        <v>185</v>
      </c>
      <c r="B92" s="193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1"/>
    </row>
    <row r="93" spans="1:29" ht="27.75">
      <c r="A93" s="122">
        <v>38</v>
      </c>
      <c r="B93" s="91" t="s">
        <v>145</v>
      </c>
      <c r="C93" s="5"/>
      <c r="D93" s="6"/>
      <c r="E93" s="7">
        <v>1</v>
      </c>
      <c r="F93" s="62"/>
      <c r="G93" s="1"/>
      <c r="H93" s="1">
        <v>15</v>
      </c>
      <c r="I93" s="1"/>
      <c r="J93" s="1"/>
      <c r="K93" s="1">
        <v>1</v>
      </c>
      <c r="L93" s="83"/>
      <c r="M93" s="83"/>
      <c r="N93" s="83"/>
      <c r="O93" s="83"/>
      <c r="P93" s="83"/>
      <c r="Q93" s="2"/>
      <c r="R93" s="2"/>
      <c r="S93" s="2"/>
      <c r="T93" s="2"/>
      <c r="U93" s="2"/>
      <c r="V93" s="87"/>
      <c r="W93" s="87"/>
      <c r="X93" s="87"/>
      <c r="Y93" s="87"/>
      <c r="Z93" s="87"/>
      <c r="AA93" s="99">
        <f aca="true" t="shared" si="12" ref="AA93:AA100">G93+H93+I93+J93+L93+M93+N93+O93+Q93+R93+S93+T93+V93+W93+X93+Y93</f>
        <v>15</v>
      </c>
      <c r="AB93" s="8">
        <v>1</v>
      </c>
      <c r="AC93" s="9"/>
    </row>
    <row r="94" spans="1:29" ht="42">
      <c r="A94" s="122">
        <v>39</v>
      </c>
      <c r="B94" s="91" t="s">
        <v>148</v>
      </c>
      <c r="C94" s="5"/>
      <c r="D94" s="6"/>
      <c r="E94" s="7">
        <v>1</v>
      </c>
      <c r="F94" s="62"/>
      <c r="G94" s="1"/>
      <c r="H94" s="1"/>
      <c r="I94" s="1">
        <v>15</v>
      </c>
      <c r="J94" s="1"/>
      <c r="K94" s="1">
        <v>2</v>
      </c>
      <c r="L94" s="83"/>
      <c r="M94" s="83"/>
      <c r="N94" s="83"/>
      <c r="O94" s="83"/>
      <c r="P94" s="83"/>
      <c r="Q94" s="2"/>
      <c r="R94" s="2"/>
      <c r="S94" s="2"/>
      <c r="T94" s="2"/>
      <c r="U94" s="2"/>
      <c r="V94" s="87"/>
      <c r="W94" s="87"/>
      <c r="X94" s="87"/>
      <c r="Y94" s="87"/>
      <c r="Z94" s="87"/>
      <c r="AA94" s="99">
        <f t="shared" si="12"/>
        <v>15</v>
      </c>
      <c r="AB94" s="8">
        <v>2</v>
      </c>
      <c r="AC94" s="9"/>
    </row>
    <row r="95" spans="1:34" s="103" customFormat="1" ht="24" customHeight="1">
      <c r="A95" s="211" t="s">
        <v>79</v>
      </c>
      <c r="B95" s="213" t="s">
        <v>153</v>
      </c>
      <c r="C95" s="92"/>
      <c r="D95" s="93"/>
      <c r="E95" s="6">
        <v>2</v>
      </c>
      <c r="F95" s="94"/>
      <c r="G95" s="95"/>
      <c r="H95" s="95"/>
      <c r="I95" s="95"/>
      <c r="J95" s="95"/>
      <c r="K95" s="95"/>
      <c r="L95" s="96">
        <v>15</v>
      </c>
      <c r="M95" s="96"/>
      <c r="N95" s="96"/>
      <c r="O95" s="96"/>
      <c r="P95" s="96">
        <v>1</v>
      </c>
      <c r="Q95" s="97"/>
      <c r="R95" s="97"/>
      <c r="S95" s="97"/>
      <c r="T95" s="97"/>
      <c r="U95" s="97"/>
      <c r="V95" s="98"/>
      <c r="W95" s="98"/>
      <c r="X95" s="98"/>
      <c r="Y95" s="98"/>
      <c r="Z95" s="98"/>
      <c r="AA95" s="99">
        <f t="shared" si="12"/>
        <v>15</v>
      </c>
      <c r="AB95" s="99">
        <f>K95+P95+U95+Z95</f>
        <v>1</v>
      </c>
      <c r="AC95" s="100"/>
      <c r="AH95" s="104"/>
    </row>
    <row r="96" spans="1:34" s="103" customFormat="1" ht="24" customHeight="1">
      <c r="A96" s="212"/>
      <c r="B96" s="214"/>
      <c r="C96" s="92"/>
      <c r="D96" s="93"/>
      <c r="E96" s="6">
        <v>2</v>
      </c>
      <c r="F96" s="94"/>
      <c r="G96" s="95"/>
      <c r="H96" s="95"/>
      <c r="I96" s="95"/>
      <c r="J96" s="95"/>
      <c r="K96" s="95"/>
      <c r="L96" s="96"/>
      <c r="M96" s="96">
        <v>15</v>
      </c>
      <c r="N96" s="96"/>
      <c r="O96" s="96"/>
      <c r="P96" s="96">
        <v>1</v>
      </c>
      <c r="Q96" s="97"/>
      <c r="R96" s="97"/>
      <c r="S96" s="97"/>
      <c r="T96" s="97"/>
      <c r="U96" s="97"/>
      <c r="V96" s="98"/>
      <c r="W96" s="98"/>
      <c r="X96" s="98"/>
      <c r="Y96" s="98"/>
      <c r="Z96" s="98"/>
      <c r="AA96" s="99">
        <f t="shared" si="12"/>
        <v>15</v>
      </c>
      <c r="AB96" s="99">
        <f>K96+P96+U96+Z96</f>
        <v>1</v>
      </c>
      <c r="AC96" s="100"/>
      <c r="AH96" s="104"/>
    </row>
    <row r="97" spans="1:37" s="103" customFormat="1" ht="36" customHeight="1">
      <c r="A97" s="121" t="s">
        <v>80</v>
      </c>
      <c r="B97" s="123" t="s">
        <v>154</v>
      </c>
      <c r="C97" s="111"/>
      <c r="D97" s="112"/>
      <c r="E97" s="113">
        <v>2</v>
      </c>
      <c r="F97" s="119"/>
      <c r="G97" s="115"/>
      <c r="H97" s="115"/>
      <c r="I97" s="115"/>
      <c r="J97" s="115"/>
      <c r="K97" s="115"/>
      <c r="L97" s="116"/>
      <c r="M97" s="116">
        <v>30</v>
      </c>
      <c r="N97" s="116"/>
      <c r="O97" s="116"/>
      <c r="P97" s="116">
        <v>1</v>
      </c>
      <c r="Q97" s="117"/>
      <c r="R97" s="117"/>
      <c r="S97" s="117"/>
      <c r="T97" s="117"/>
      <c r="U97" s="117"/>
      <c r="V97" s="118"/>
      <c r="W97" s="118"/>
      <c r="X97" s="118"/>
      <c r="Y97" s="118"/>
      <c r="Z97" s="118"/>
      <c r="AA97" s="99">
        <f t="shared" si="12"/>
        <v>30</v>
      </c>
      <c r="AB97" s="119">
        <v>1</v>
      </c>
      <c r="AC97" s="126"/>
      <c r="AD97" s="110"/>
      <c r="AE97" s="110"/>
      <c r="AF97" s="110"/>
      <c r="AG97" s="110"/>
      <c r="AH97" s="120"/>
      <c r="AI97" s="110"/>
      <c r="AJ97" s="110"/>
      <c r="AK97" s="110"/>
    </row>
    <row r="98" spans="1:34" s="103" customFormat="1" ht="30.75" customHeight="1">
      <c r="A98" s="101">
        <v>42</v>
      </c>
      <c r="B98" s="102" t="s">
        <v>146</v>
      </c>
      <c r="C98" s="92"/>
      <c r="D98" s="93"/>
      <c r="E98" s="6">
        <v>3</v>
      </c>
      <c r="F98" s="94"/>
      <c r="G98" s="95"/>
      <c r="H98" s="95"/>
      <c r="I98" s="95"/>
      <c r="J98" s="95"/>
      <c r="K98" s="95"/>
      <c r="L98" s="96"/>
      <c r="M98" s="96"/>
      <c r="N98" s="96"/>
      <c r="O98" s="96"/>
      <c r="P98" s="96"/>
      <c r="Q98" s="97"/>
      <c r="R98" s="97"/>
      <c r="S98" s="97">
        <v>15</v>
      </c>
      <c r="T98" s="97"/>
      <c r="U98" s="97">
        <v>1</v>
      </c>
      <c r="V98" s="98"/>
      <c r="W98" s="98"/>
      <c r="X98" s="98"/>
      <c r="Y98" s="98"/>
      <c r="Z98" s="98"/>
      <c r="AA98" s="99">
        <f t="shared" si="12"/>
        <v>15</v>
      </c>
      <c r="AB98" s="99">
        <f>K98+P98+U98+Z98</f>
        <v>1</v>
      </c>
      <c r="AC98" s="100"/>
      <c r="AH98" s="104"/>
    </row>
    <row r="99" spans="1:34" s="103" customFormat="1" ht="30.75" customHeight="1">
      <c r="A99" s="101">
        <v>43</v>
      </c>
      <c r="B99" s="102" t="s">
        <v>147</v>
      </c>
      <c r="C99" s="92"/>
      <c r="D99" s="93"/>
      <c r="E99" s="6">
        <v>3</v>
      </c>
      <c r="F99" s="99"/>
      <c r="G99" s="95"/>
      <c r="H99" s="95"/>
      <c r="I99" s="95"/>
      <c r="J99" s="95"/>
      <c r="K99" s="95"/>
      <c r="L99" s="96"/>
      <c r="M99" s="96"/>
      <c r="N99" s="96"/>
      <c r="O99" s="96"/>
      <c r="P99" s="96"/>
      <c r="Q99" s="97"/>
      <c r="R99" s="97"/>
      <c r="S99" s="97">
        <v>15</v>
      </c>
      <c r="T99" s="97"/>
      <c r="U99" s="97">
        <v>1</v>
      </c>
      <c r="V99" s="98"/>
      <c r="W99" s="98"/>
      <c r="X99" s="98"/>
      <c r="Y99" s="98"/>
      <c r="Z99" s="98"/>
      <c r="AA99" s="99">
        <f t="shared" si="12"/>
        <v>15</v>
      </c>
      <c r="AB99" s="99">
        <f>K99+P99+U99+Z99</f>
        <v>1</v>
      </c>
      <c r="AC99" s="100"/>
      <c r="AH99" s="104"/>
    </row>
    <row r="100" spans="1:34" s="103" customFormat="1" ht="30.75" customHeight="1">
      <c r="A100" s="101">
        <v>44</v>
      </c>
      <c r="B100" s="102" t="s">
        <v>62</v>
      </c>
      <c r="C100" s="92"/>
      <c r="D100" s="93"/>
      <c r="E100" s="6">
        <v>3</v>
      </c>
      <c r="F100" s="99"/>
      <c r="G100" s="95"/>
      <c r="H100" s="95"/>
      <c r="I100" s="95"/>
      <c r="J100" s="95"/>
      <c r="K100" s="95"/>
      <c r="L100" s="96"/>
      <c r="M100" s="96"/>
      <c r="N100" s="96"/>
      <c r="O100" s="96"/>
      <c r="P100" s="96"/>
      <c r="Q100" s="97"/>
      <c r="R100" s="97"/>
      <c r="S100" s="97">
        <v>20</v>
      </c>
      <c r="T100" s="97"/>
      <c r="U100" s="97">
        <v>2</v>
      </c>
      <c r="V100" s="98"/>
      <c r="W100" s="98"/>
      <c r="X100" s="98"/>
      <c r="Y100" s="98"/>
      <c r="Z100" s="98"/>
      <c r="AA100" s="99">
        <f t="shared" si="12"/>
        <v>20</v>
      </c>
      <c r="AB100" s="99">
        <f>K100+P100+U100+Z100</f>
        <v>2</v>
      </c>
      <c r="AC100" s="100"/>
      <c r="AH100" s="104"/>
    </row>
    <row r="101" spans="1:34" s="107" customFormat="1" ht="19.5" customHeight="1">
      <c r="A101" s="101" t="s">
        <v>81</v>
      </c>
      <c r="B101" s="102" t="s">
        <v>110</v>
      </c>
      <c r="C101" s="105"/>
      <c r="D101" s="6"/>
      <c r="E101" s="99"/>
      <c r="F101" s="99">
        <v>3</v>
      </c>
      <c r="G101" s="95"/>
      <c r="H101" s="95"/>
      <c r="I101" s="95"/>
      <c r="J101" s="95"/>
      <c r="K101" s="95"/>
      <c r="L101" s="96"/>
      <c r="M101" s="96"/>
      <c r="N101" s="96"/>
      <c r="O101" s="96"/>
      <c r="P101" s="96"/>
      <c r="Q101" s="97"/>
      <c r="R101" s="97"/>
      <c r="S101" s="97"/>
      <c r="T101" s="97"/>
      <c r="U101" s="97">
        <v>5</v>
      </c>
      <c r="V101" s="98"/>
      <c r="W101" s="98"/>
      <c r="X101" s="98"/>
      <c r="Y101" s="98"/>
      <c r="Z101" s="98"/>
      <c r="AA101" s="99" t="s">
        <v>111</v>
      </c>
      <c r="AB101" s="99">
        <f>K101+P101+U101+Z101</f>
        <v>5</v>
      </c>
      <c r="AC101" s="106"/>
      <c r="AH101" s="108"/>
    </row>
    <row r="102" spans="1:34" s="107" customFormat="1" ht="30.75" customHeight="1">
      <c r="A102" s="101" t="s">
        <v>82</v>
      </c>
      <c r="B102" s="109" t="s">
        <v>58</v>
      </c>
      <c r="C102" s="105"/>
      <c r="D102" s="6">
        <v>4</v>
      </c>
      <c r="E102" s="6"/>
      <c r="F102" s="99"/>
      <c r="G102" s="95"/>
      <c r="H102" s="95"/>
      <c r="I102" s="95"/>
      <c r="J102" s="95"/>
      <c r="K102" s="95"/>
      <c r="L102" s="96"/>
      <c r="M102" s="96"/>
      <c r="N102" s="96"/>
      <c r="O102" s="96"/>
      <c r="P102" s="96"/>
      <c r="Q102" s="97"/>
      <c r="R102" s="97"/>
      <c r="S102" s="97"/>
      <c r="T102" s="97"/>
      <c r="U102" s="97"/>
      <c r="V102" s="98"/>
      <c r="W102" s="98"/>
      <c r="X102" s="98"/>
      <c r="Y102" s="98"/>
      <c r="Z102" s="98">
        <v>6</v>
      </c>
      <c r="AA102" s="99">
        <f>G102+H102+I102+J102+L102+M102+N102+O102+Q102+R102+S102+T102+V102+W102+X102+Y102</f>
        <v>0</v>
      </c>
      <c r="AB102" s="99">
        <f>K102+P102+U102+Z102</f>
        <v>6</v>
      </c>
      <c r="AC102" s="106"/>
      <c r="AH102" s="108"/>
    </row>
    <row r="103" spans="1:29" ht="13.5">
      <c r="A103" s="202" t="s">
        <v>19</v>
      </c>
      <c r="B103" s="203"/>
      <c r="C103" s="6"/>
      <c r="D103" s="6"/>
      <c r="E103" s="6"/>
      <c r="F103" s="6"/>
      <c r="G103" s="3">
        <f aca="true" t="shared" si="13" ref="G103:AB103">SUM(G93:G102)</f>
        <v>0</v>
      </c>
      <c r="H103" s="3">
        <f t="shared" si="13"/>
        <v>15</v>
      </c>
      <c r="I103" s="3">
        <f t="shared" si="13"/>
        <v>15</v>
      </c>
      <c r="J103" s="3">
        <f t="shared" si="13"/>
        <v>0</v>
      </c>
      <c r="K103" s="3">
        <f t="shared" si="13"/>
        <v>3</v>
      </c>
      <c r="L103" s="84">
        <f t="shared" si="13"/>
        <v>15</v>
      </c>
      <c r="M103" s="84">
        <f t="shared" si="13"/>
        <v>45</v>
      </c>
      <c r="N103" s="84">
        <f t="shared" si="13"/>
        <v>0</v>
      </c>
      <c r="O103" s="84">
        <f t="shared" si="13"/>
        <v>0</v>
      </c>
      <c r="P103" s="84">
        <f t="shared" si="13"/>
        <v>3</v>
      </c>
      <c r="Q103" s="13">
        <f t="shared" si="13"/>
        <v>0</v>
      </c>
      <c r="R103" s="13">
        <f t="shared" si="13"/>
        <v>0</v>
      </c>
      <c r="S103" s="13">
        <f t="shared" si="13"/>
        <v>50</v>
      </c>
      <c r="T103" s="13">
        <f t="shared" si="13"/>
        <v>0</v>
      </c>
      <c r="U103" s="13">
        <f t="shared" si="13"/>
        <v>9</v>
      </c>
      <c r="V103" s="88">
        <f t="shared" si="13"/>
        <v>0</v>
      </c>
      <c r="W103" s="88">
        <f t="shared" si="13"/>
        <v>0</v>
      </c>
      <c r="X103" s="88">
        <f t="shared" si="13"/>
        <v>0</v>
      </c>
      <c r="Y103" s="88">
        <f t="shared" si="13"/>
        <v>0</v>
      </c>
      <c r="Z103" s="88">
        <f t="shared" si="13"/>
        <v>6</v>
      </c>
      <c r="AA103" s="6">
        <f t="shared" si="13"/>
        <v>140</v>
      </c>
      <c r="AB103" s="6">
        <f t="shared" si="13"/>
        <v>21</v>
      </c>
      <c r="AC103" s="12"/>
    </row>
    <row r="104" spans="1:31" ht="13.5">
      <c r="A104" s="57"/>
      <c r="B104" s="58"/>
      <c r="C104" s="59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61"/>
      <c r="AE104" s="10">
        <f>AD105/705</f>
        <v>0.48226950354609927</v>
      </c>
    </row>
    <row r="105" spans="1:34" ht="45" customHeight="1">
      <c r="A105" s="210" t="s">
        <v>93</v>
      </c>
      <c r="B105" s="210"/>
      <c r="C105" s="138"/>
      <c r="D105" s="138"/>
      <c r="E105" s="138"/>
      <c r="F105" s="138"/>
      <c r="G105" s="3">
        <f aca="true" t="shared" si="14" ref="G105:AB105">G60+G35+G53+G103</f>
        <v>100</v>
      </c>
      <c r="H105" s="3">
        <f t="shared" si="14"/>
        <v>15</v>
      </c>
      <c r="I105" s="3">
        <f t="shared" si="14"/>
        <v>120</v>
      </c>
      <c r="J105" s="3">
        <f t="shared" si="14"/>
        <v>30</v>
      </c>
      <c r="K105" s="3">
        <f t="shared" si="14"/>
        <v>30</v>
      </c>
      <c r="L105" s="84">
        <f t="shared" si="14"/>
        <v>90</v>
      </c>
      <c r="M105" s="84">
        <f t="shared" si="14"/>
        <v>45</v>
      </c>
      <c r="N105" s="84">
        <f t="shared" si="14"/>
        <v>165</v>
      </c>
      <c r="O105" s="84">
        <f t="shared" si="14"/>
        <v>30</v>
      </c>
      <c r="P105" s="84">
        <f t="shared" si="14"/>
        <v>30</v>
      </c>
      <c r="Q105" s="13">
        <f t="shared" si="14"/>
        <v>60</v>
      </c>
      <c r="R105" s="13">
        <f t="shared" si="14"/>
        <v>0</v>
      </c>
      <c r="S105" s="13">
        <f t="shared" si="14"/>
        <v>140</v>
      </c>
      <c r="T105" s="13">
        <f t="shared" si="14"/>
        <v>30</v>
      </c>
      <c r="U105" s="13">
        <f t="shared" si="14"/>
        <v>30</v>
      </c>
      <c r="V105" s="88">
        <f t="shared" si="14"/>
        <v>30</v>
      </c>
      <c r="W105" s="88">
        <f t="shared" si="14"/>
        <v>0</v>
      </c>
      <c r="X105" s="88">
        <f t="shared" si="14"/>
        <v>30</v>
      </c>
      <c r="Y105" s="88">
        <f t="shared" si="14"/>
        <v>30</v>
      </c>
      <c r="Z105" s="88">
        <f t="shared" si="14"/>
        <v>30</v>
      </c>
      <c r="AA105" s="6">
        <f t="shared" si="14"/>
        <v>915</v>
      </c>
      <c r="AB105" s="6">
        <f t="shared" si="14"/>
        <v>120</v>
      </c>
      <c r="AC105" s="12"/>
      <c r="AD105" s="10">
        <f>G105+H105+L105+M105+Q105+R105+V105+W105</f>
        <v>340</v>
      </c>
      <c r="AH105" s="56"/>
    </row>
    <row r="106" spans="1:29" ht="13.5">
      <c r="A106" s="57"/>
      <c r="B106" s="58"/>
      <c r="C106" s="59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61"/>
    </row>
    <row r="107" spans="1:29" ht="13.5">
      <c r="A107" s="206" t="s">
        <v>181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1"/>
    </row>
    <row r="108" spans="1:29" ht="13.5">
      <c r="A108" s="139" t="s">
        <v>170</v>
      </c>
      <c r="B108" s="11" t="s">
        <v>139</v>
      </c>
      <c r="C108" s="8"/>
      <c r="D108" s="6"/>
      <c r="E108" s="7"/>
      <c r="F108" s="8">
        <v>1</v>
      </c>
      <c r="G108" s="1"/>
      <c r="H108" s="1">
        <v>20</v>
      </c>
      <c r="I108" s="1"/>
      <c r="J108" s="1"/>
      <c r="K108" s="1">
        <v>1</v>
      </c>
      <c r="L108" s="83"/>
      <c r="M108" s="83"/>
      <c r="N108" s="83"/>
      <c r="O108" s="83"/>
      <c r="P108" s="83"/>
      <c r="Q108" s="2"/>
      <c r="R108" s="2"/>
      <c r="S108" s="2"/>
      <c r="T108" s="2"/>
      <c r="U108" s="2"/>
      <c r="V108" s="87"/>
      <c r="W108" s="87"/>
      <c r="X108" s="87"/>
      <c r="Y108" s="87"/>
      <c r="Z108" s="87"/>
      <c r="AA108" s="8">
        <f>G108+H108+I108+J108+L108+M108+N108+O108+Q108+R108+S108+T108+V108+W108+X108+Y108</f>
        <v>20</v>
      </c>
      <c r="AB108" s="8">
        <f aca="true" t="shared" si="15" ref="AB108:AB114">K108+P108+U108+Z108</f>
        <v>1</v>
      </c>
      <c r="AC108" s="9"/>
    </row>
    <row r="109" spans="1:29" ht="13.5">
      <c r="A109" s="139" t="s">
        <v>171</v>
      </c>
      <c r="B109" s="11" t="s">
        <v>140</v>
      </c>
      <c r="C109" s="8"/>
      <c r="D109" s="6"/>
      <c r="E109" s="7">
        <v>1.2</v>
      </c>
      <c r="F109" s="8"/>
      <c r="G109" s="1"/>
      <c r="H109" s="1"/>
      <c r="I109" s="1">
        <v>30</v>
      </c>
      <c r="J109" s="1"/>
      <c r="K109" s="1">
        <v>2</v>
      </c>
      <c r="L109" s="83"/>
      <c r="M109" s="83"/>
      <c r="N109" s="83">
        <v>30</v>
      </c>
      <c r="O109" s="83"/>
      <c r="P109" s="83">
        <v>1</v>
      </c>
      <c r="Q109" s="2"/>
      <c r="R109" s="2"/>
      <c r="S109" s="2"/>
      <c r="T109" s="2"/>
      <c r="U109" s="2"/>
      <c r="V109" s="87"/>
      <c r="W109" s="87"/>
      <c r="X109" s="87"/>
      <c r="Y109" s="87"/>
      <c r="Z109" s="87"/>
      <c r="AA109" s="8">
        <f>G109+H109+I109+J109+L109+M109+N109+O109+Q109+R109+S109+T109+V109+W109+X109+Y109</f>
        <v>60</v>
      </c>
      <c r="AB109" s="8">
        <f t="shared" si="15"/>
        <v>3</v>
      </c>
      <c r="AC109" s="9"/>
    </row>
    <row r="110" spans="1:29" ht="13.5">
      <c r="A110" s="139" t="s">
        <v>172</v>
      </c>
      <c r="B110" s="11" t="s">
        <v>141</v>
      </c>
      <c r="C110" s="8"/>
      <c r="D110" s="6"/>
      <c r="E110" s="7">
        <v>2</v>
      </c>
      <c r="F110" s="8"/>
      <c r="G110" s="1"/>
      <c r="H110" s="1"/>
      <c r="I110" s="1"/>
      <c r="J110" s="1"/>
      <c r="K110" s="1"/>
      <c r="L110" s="83"/>
      <c r="M110" s="83"/>
      <c r="N110" s="83">
        <v>15</v>
      </c>
      <c r="O110" s="83"/>
      <c r="P110" s="83">
        <v>1</v>
      </c>
      <c r="Q110" s="2"/>
      <c r="R110" s="2"/>
      <c r="S110" s="2"/>
      <c r="T110" s="2"/>
      <c r="U110" s="2"/>
      <c r="V110" s="87"/>
      <c r="W110" s="87"/>
      <c r="X110" s="87"/>
      <c r="Y110" s="87"/>
      <c r="Z110" s="87"/>
      <c r="AA110" s="8">
        <f>G110+H110+I110+J110+L110+M110+N110+O110+Q110+R110+S110+T110+V110+W110+X110+Y110</f>
        <v>15</v>
      </c>
      <c r="AB110" s="8">
        <f t="shared" si="15"/>
        <v>1</v>
      </c>
      <c r="AC110" s="9"/>
    </row>
    <row r="111" spans="1:29" ht="13.5">
      <c r="A111" s="139" t="s">
        <v>83</v>
      </c>
      <c r="B111" s="11" t="s">
        <v>142</v>
      </c>
      <c r="C111" s="8"/>
      <c r="D111" s="6"/>
      <c r="E111" s="7">
        <v>2.3</v>
      </c>
      <c r="F111" s="8"/>
      <c r="G111" s="1"/>
      <c r="H111" s="1"/>
      <c r="I111" s="1"/>
      <c r="J111" s="1"/>
      <c r="K111" s="1"/>
      <c r="L111" s="83"/>
      <c r="M111" s="83"/>
      <c r="N111" s="83">
        <v>15</v>
      </c>
      <c r="O111" s="83"/>
      <c r="P111" s="83">
        <v>1</v>
      </c>
      <c r="Q111" s="2"/>
      <c r="R111" s="2">
        <v>15</v>
      </c>
      <c r="S111" s="2"/>
      <c r="T111" s="2"/>
      <c r="U111" s="2">
        <v>2</v>
      </c>
      <c r="V111" s="87"/>
      <c r="W111" s="87"/>
      <c r="X111" s="87"/>
      <c r="Y111" s="87"/>
      <c r="Z111" s="87"/>
      <c r="AA111" s="8">
        <f>G111+H111+I111+J111+L111+M111+N111+O111+Q111+R111+S111+T111+V111+W111+X111+Y111</f>
        <v>30</v>
      </c>
      <c r="AB111" s="8">
        <v>2</v>
      </c>
      <c r="AC111" s="9"/>
    </row>
    <row r="112" spans="1:29" ht="27.75">
      <c r="A112" s="139" t="s">
        <v>84</v>
      </c>
      <c r="B112" s="11" t="s">
        <v>143</v>
      </c>
      <c r="C112" s="8"/>
      <c r="D112" s="6"/>
      <c r="E112" s="7">
        <v>3</v>
      </c>
      <c r="F112" s="8"/>
      <c r="G112" s="1"/>
      <c r="H112" s="1"/>
      <c r="I112" s="1"/>
      <c r="J112" s="1"/>
      <c r="K112" s="1"/>
      <c r="L112" s="83"/>
      <c r="M112" s="83"/>
      <c r="N112" s="83"/>
      <c r="O112" s="83"/>
      <c r="P112" s="83"/>
      <c r="Q112" s="2"/>
      <c r="R112" s="2">
        <v>15</v>
      </c>
      <c r="S112" s="2"/>
      <c r="T112" s="2"/>
      <c r="U112" s="2">
        <v>2</v>
      </c>
      <c r="V112" s="87"/>
      <c r="W112" s="87"/>
      <c r="X112" s="87"/>
      <c r="Y112" s="87"/>
      <c r="Z112" s="87"/>
      <c r="AA112" s="8">
        <f>G112+H112+I112+J112+L112+M112+N112+O112+Q112+R112+S112+T112+V112+W112+X112+Y112</f>
        <v>15</v>
      </c>
      <c r="AB112" s="8">
        <f t="shared" si="15"/>
        <v>2</v>
      </c>
      <c r="AC112" s="9"/>
    </row>
    <row r="113" spans="1:29" ht="13.5">
      <c r="A113" s="139" t="s">
        <v>85</v>
      </c>
      <c r="B113" s="11" t="s">
        <v>110</v>
      </c>
      <c r="C113" s="5"/>
      <c r="D113" s="6"/>
      <c r="E113" s="8"/>
      <c r="F113" s="8">
        <v>3</v>
      </c>
      <c r="G113" s="1"/>
      <c r="H113" s="1"/>
      <c r="I113" s="1"/>
      <c r="J113" s="1"/>
      <c r="K113" s="1"/>
      <c r="L113" s="83"/>
      <c r="M113" s="83"/>
      <c r="N113" s="83"/>
      <c r="O113" s="83"/>
      <c r="P113" s="83"/>
      <c r="Q113" s="2"/>
      <c r="R113" s="2"/>
      <c r="S113" s="2"/>
      <c r="T113" s="2"/>
      <c r="U113" s="2">
        <v>5</v>
      </c>
      <c r="V113" s="87"/>
      <c r="W113" s="87"/>
      <c r="X113" s="87"/>
      <c r="Y113" s="87"/>
      <c r="Z113" s="87"/>
      <c r="AA113" s="8" t="s">
        <v>111</v>
      </c>
      <c r="AB113" s="8">
        <f t="shared" si="15"/>
        <v>5</v>
      </c>
      <c r="AC113" s="9"/>
    </row>
    <row r="114" spans="1:29" ht="13.5">
      <c r="A114" s="139" t="s">
        <v>86</v>
      </c>
      <c r="B114" s="35" t="s">
        <v>58</v>
      </c>
      <c r="C114" s="5"/>
      <c r="D114" s="6">
        <v>4</v>
      </c>
      <c r="E114" s="7"/>
      <c r="F114" s="8"/>
      <c r="G114" s="1"/>
      <c r="H114" s="1"/>
      <c r="I114" s="1"/>
      <c r="J114" s="1"/>
      <c r="K114" s="1"/>
      <c r="L114" s="83"/>
      <c r="M114" s="83"/>
      <c r="N114" s="83"/>
      <c r="O114" s="83"/>
      <c r="P114" s="83"/>
      <c r="Q114" s="2"/>
      <c r="R114" s="2"/>
      <c r="S114" s="2"/>
      <c r="T114" s="2"/>
      <c r="U114" s="2"/>
      <c r="V114" s="87"/>
      <c r="W114" s="87"/>
      <c r="X114" s="87"/>
      <c r="Y114" s="87"/>
      <c r="Z114" s="87">
        <v>6</v>
      </c>
      <c r="AA114" s="8">
        <f>G114+H114+I114+J114+L114+M114+N114+O114+Q114+R114+S114+T114+V114+W114+X114+Y114</f>
        <v>0</v>
      </c>
      <c r="AB114" s="8">
        <f t="shared" si="15"/>
        <v>6</v>
      </c>
      <c r="AC114" s="9"/>
    </row>
    <row r="115" spans="1:29" ht="13.5">
      <c r="A115" s="202" t="s">
        <v>19</v>
      </c>
      <c r="B115" s="203"/>
      <c r="C115" s="6"/>
      <c r="D115" s="6"/>
      <c r="E115" s="6"/>
      <c r="F115" s="6"/>
      <c r="G115" s="3">
        <f aca="true" t="shared" si="16" ref="G115:Z115">SUM(G108:G114)</f>
        <v>0</v>
      </c>
      <c r="H115" s="3">
        <f t="shared" si="16"/>
        <v>20</v>
      </c>
      <c r="I115" s="3">
        <f t="shared" si="16"/>
        <v>30</v>
      </c>
      <c r="J115" s="3">
        <f t="shared" si="16"/>
        <v>0</v>
      </c>
      <c r="K115" s="3">
        <f t="shared" si="16"/>
        <v>3</v>
      </c>
      <c r="L115" s="84">
        <f t="shared" si="16"/>
        <v>0</v>
      </c>
      <c r="M115" s="84">
        <f t="shared" si="16"/>
        <v>0</v>
      </c>
      <c r="N115" s="84">
        <f t="shared" si="16"/>
        <v>60</v>
      </c>
      <c r="O115" s="84">
        <f t="shared" si="16"/>
        <v>0</v>
      </c>
      <c r="P115" s="84">
        <f t="shared" si="16"/>
        <v>3</v>
      </c>
      <c r="Q115" s="13">
        <f t="shared" si="16"/>
        <v>0</v>
      </c>
      <c r="R115" s="13">
        <f t="shared" si="16"/>
        <v>30</v>
      </c>
      <c r="S115" s="13">
        <f t="shared" si="16"/>
        <v>0</v>
      </c>
      <c r="T115" s="13">
        <f t="shared" si="16"/>
        <v>0</v>
      </c>
      <c r="U115" s="13">
        <f>SUM(U108:U114)</f>
        <v>9</v>
      </c>
      <c r="V115" s="88">
        <f t="shared" si="16"/>
        <v>0</v>
      </c>
      <c r="W115" s="88">
        <f t="shared" si="16"/>
        <v>0</v>
      </c>
      <c r="X115" s="88">
        <f t="shared" si="16"/>
        <v>0</v>
      </c>
      <c r="Y115" s="88">
        <f t="shared" si="16"/>
        <v>0</v>
      </c>
      <c r="Z115" s="88">
        <f t="shared" si="16"/>
        <v>6</v>
      </c>
      <c r="AA115" s="6">
        <f>SUM(AA108:AA114)</f>
        <v>140</v>
      </c>
      <c r="AB115" s="6">
        <f>SUM(AB108:AB114)</f>
        <v>20</v>
      </c>
      <c r="AC115" s="12"/>
    </row>
    <row r="116" spans="1:29" ht="13.5">
      <c r="A116" s="57"/>
      <c r="B116" s="58"/>
      <c r="C116" s="59"/>
      <c r="D116" s="60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61"/>
    </row>
    <row r="117" spans="1:34" ht="30.75" customHeight="1">
      <c r="A117" s="210" t="s">
        <v>122</v>
      </c>
      <c r="B117" s="210"/>
      <c r="C117" s="138"/>
      <c r="D117" s="138"/>
      <c r="E117" s="138"/>
      <c r="F117" s="138"/>
      <c r="G117" s="3">
        <f aca="true" t="shared" si="17" ref="G117:AA117">G35+G53+G60+G115</f>
        <v>100</v>
      </c>
      <c r="H117" s="3">
        <f t="shared" si="17"/>
        <v>20</v>
      </c>
      <c r="I117" s="3">
        <f t="shared" si="17"/>
        <v>135</v>
      </c>
      <c r="J117" s="3">
        <f t="shared" si="17"/>
        <v>30</v>
      </c>
      <c r="K117" s="3">
        <f t="shared" si="17"/>
        <v>30</v>
      </c>
      <c r="L117" s="3">
        <f t="shared" si="17"/>
        <v>75</v>
      </c>
      <c r="M117" s="3">
        <f t="shared" si="17"/>
        <v>0</v>
      </c>
      <c r="N117" s="3">
        <f t="shared" si="17"/>
        <v>225</v>
      </c>
      <c r="O117" s="3">
        <f t="shared" si="17"/>
        <v>30</v>
      </c>
      <c r="P117" s="3">
        <f t="shared" si="17"/>
        <v>30</v>
      </c>
      <c r="Q117" s="3">
        <f t="shared" si="17"/>
        <v>60</v>
      </c>
      <c r="R117" s="3">
        <f t="shared" si="17"/>
        <v>30</v>
      </c>
      <c r="S117" s="3">
        <f t="shared" si="17"/>
        <v>90</v>
      </c>
      <c r="T117" s="3">
        <f t="shared" si="17"/>
        <v>30</v>
      </c>
      <c r="U117" s="3">
        <f t="shared" si="17"/>
        <v>30</v>
      </c>
      <c r="V117" s="3">
        <f t="shared" si="17"/>
        <v>30</v>
      </c>
      <c r="W117" s="3">
        <f t="shared" si="17"/>
        <v>0</v>
      </c>
      <c r="X117" s="3">
        <f t="shared" si="17"/>
        <v>30</v>
      </c>
      <c r="Y117" s="3">
        <f t="shared" si="17"/>
        <v>30</v>
      </c>
      <c r="Z117" s="3">
        <f t="shared" si="17"/>
        <v>30</v>
      </c>
      <c r="AA117" s="6">
        <f t="shared" si="17"/>
        <v>915</v>
      </c>
      <c r="AB117" s="6">
        <f>AB60+AB35+AB53+AB115</f>
        <v>119</v>
      </c>
      <c r="AC117" s="12"/>
      <c r="AD117" s="10">
        <f>G117+H117+L117+M117+Q117+R117+V117+W117</f>
        <v>315</v>
      </c>
      <c r="AE117" s="10">
        <f>AD117/705</f>
        <v>0.44680851063829785</v>
      </c>
      <c r="AH117" s="56"/>
    </row>
    <row r="118" spans="1:29" ht="13.5">
      <c r="A118" s="57"/>
      <c r="B118" s="58"/>
      <c r="C118" s="59"/>
      <c r="D118" s="60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61"/>
    </row>
    <row r="119" spans="1:29" s="140" customFormat="1" ht="13.5">
      <c r="A119" s="215" t="s">
        <v>157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7"/>
    </row>
    <row r="120" spans="1:29" ht="19.5" customHeight="1">
      <c r="A120" s="139" t="s">
        <v>180</v>
      </c>
      <c r="B120" s="11" t="s">
        <v>124</v>
      </c>
      <c r="C120" s="8"/>
      <c r="D120" s="6"/>
      <c r="E120" s="7">
        <v>1.2</v>
      </c>
      <c r="F120" s="8"/>
      <c r="G120" s="1"/>
      <c r="H120" s="1"/>
      <c r="I120" s="1"/>
      <c r="J120" s="1">
        <v>30</v>
      </c>
      <c r="K120" s="1">
        <v>2</v>
      </c>
      <c r="L120" s="83"/>
      <c r="M120" s="83"/>
      <c r="N120" s="83"/>
      <c r="O120" s="83">
        <v>30</v>
      </c>
      <c r="P120" s="83">
        <v>1</v>
      </c>
      <c r="Q120" s="2"/>
      <c r="R120" s="2"/>
      <c r="S120" s="2"/>
      <c r="T120" s="2"/>
      <c r="U120" s="2"/>
      <c r="V120" s="87"/>
      <c r="W120" s="87"/>
      <c r="X120" s="87"/>
      <c r="Y120" s="87"/>
      <c r="Z120" s="87"/>
      <c r="AA120" s="8">
        <f>G120+H120+I120+J120+L120+M120+N120+O120+Q120+R120+S120+T120+V120+W120+X120+Y120</f>
        <v>60</v>
      </c>
      <c r="AB120" s="8">
        <f aca="true" t="shared" si="18" ref="AB120:AB126">K120+P120+U120+Z120</f>
        <v>3</v>
      </c>
      <c r="AC120" s="9"/>
    </row>
    <row r="121" spans="1:37" ht="14.25" customHeight="1">
      <c r="A121" s="218" t="s">
        <v>87</v>
      </c>
      <c r="B121" s="220" t="s">
        <v>61</v>
      </c>
      <c r="C121" s="111"/>
      <c r="D121" s="112"/>
      <c r="E121" s="113">
        <v>2</v>
      </c>
      <c r="F121" s="125"/>
      <c r="G121" s="115"/>
      <c r="H121" s="115"/>
      <c r="I121" s="115"/>
      <c r="J121" s="115"/>
      <c r="K121" s="115"/>
      <c r="L121" s="116">
        <v>15</v>
      </c>
      <c r="M121" s="116"/>
      <c r="N121" s="116"/>
      <c r="O121" s="116"/>
      <c r="P121" s="116">
        <v>1</v>
      </c>
      <c r="Q121" s="117"/>
      <c r="R121" s="117"/>
      <c r="S121" s="117"/>
      <c r="T121" s="117"/>
      <c r="U121" s="117"/>
      <c r="V121" s="118"/>
      <c r="W121" s="118"/>
      <c r="X121" s="118"/>
      <c r="Y121" s="118"/>
      <c r="Z121" s="118"/>
      <c r="AA121" s="119">
        <v>15</v>
      </c>
      <c r="AB121" s="119">
        <v>1</v>
      </c>
      <c r="AC121" s="126"/>
      <c r="AD121" s="110"/>
      <c r="AE121" s="110"/>
      <c r="AF121" s="110"/>
      <c r="AG121" s="110"/>
      <c r="AH121" s="120"/>
      <c r="AI121" s="110"/>
      <c r="AJ121" s="110"/>
      <c r="AK121" s="110"/>
    </row>
    <row r="122" spans="1:37" ht="31.5" customHeight="1">
      <c r="A122" s="219"/>
      <c r="B122" s="221"/>
      <c r="C122" s="127"/>
      <c r="D122" s="128"/>
      <c r="E122" s="129">
        <v>2</v>
      </c>
      <c r="F122" s="130"/>
      <c r="G122" s="131"/>
      <c r="H122" s="131"/>
      <c r="I122" s="131"/>
      <c r="J122" s="131"/>
      <c r="K122" s="131"/>
      <c r="L122" s="132"/>
      <c r="M122" s="132">
        <v>15</v>
      </c>
      <c r="N122" s="132"/>
      <c r="O122" s="132"/>
      <c r="P122" s="132">
        <v>1</v>
      </c>
      <c r="Q122" s="133"/>
      <c r="R122" s="133"/>
      <c r="S122" s="133"/>
      <c r="T122" s="133"/>
      <c r="U122" s="133"/>
      <c r="V122" s="134"/>
      <c r="W122" s="134"/>
      <c r="X122" s="134"/>
      <c r="Y122" s="134"/>
      <c r="Z122" s="134"/>
      <c r="AA122" s="135">
        <v>15</v>
      </c>
      <c r="AB122" s="135">
        <v>1</v>
      </c>
      <c r="AC122" s="136"/>
      <c r="AD122" s="110"/>
      <c r="AE122" s="110"/>
      <c r="AF122" s="110"/>
      <c r="AG122" s="110"/>
      <c r="AH122" s="120"/>
      <c r="AI122" s="110"/>
      <c r="AJ122" s="110"/>
      <c r="AK122" s="110"/>
    </row>
    <row r="123" spans="1:29" ht="28.5" customHeight="1">
      <c r="A123" s="139" t="s">
        <v>88</v>
      </c>
      <c r="B123" s="11" t="s">
        <v>125</v>
      </c>
      <c r="C123" s="8"/>
      <c r="D123" s="6"/>
      <c r="E123" s="7">
        <v>3</v>
      </c>
      <c r="F123" s="8"/>
      <c r="G123" s="1"/>
      <c r="H123" s="1"/>
      <c r="I123" s="1"/>
      <c r="J123" s="1"/>
      <c r="K123" s="1"/>
      <c r="L123" s="83"/>
      <c r="M123" s="83"/>
      <c r="N123" s="83"/>
      <c r="O123" s="83"/>
      <c r="P123" s="83"/>
      <c r="Q123" s="2"/>
      <c r="R123" s="2"/>
      <c r="S123" s="2">
        <v>30</v>
      </c>
      <c r="T123" s="2"/>
      <c r="U123" s="2">
        <v>3</v>
      </c>
      <c r="V123" s="87"/>
      <c r="W123" s="87"/>
      <c r="X123" s="87"/>
      <c r="Y123" s="87"/>
      <c r="Z123" s="87"/>
      <c r="AA123" s="8">
        <f>G123+H123+I123+J123+L123+M123+N123+O123+Q123+R123+S123+T123+V123+W123+X123+Y123</f>
        <v>30</v>
      </c>
      <c r="AB123" s="8">
        <f t="shared" si="18"/>
        <v>3</v>
      </c>
      <c r="AC123" s="9"/>
    </row>
    <row r="124" spans="1:29" ht="28.5" customHeight="1">
      <c r="A124" s="139" t="s">
        <v>89</v>
      </c>
      <c r="B124" s="91" t="s">
        <v>126</v>
      </c>
      <c r="C124" s="8"/>
      <c r="D124" s="6"/>
      <c r="E124" s="7">
        <v>2</v>
      </c>
      <c r="F124" s="8"/>
      <c r="G124" s="1"/>
      <c r="H124" s="1"/>
      <c r="I124" s="1"/>
      <c r="J124" s="1"/>
      <c r="K124" s="1"/>
      <c r="L124" s="83"/>
      <c r="M124" s="83"/>
      <c r="N124" s="83">
        <v>20</v>
      </c>
      <c r="O124" s="83"/>
      <c r="P124" s="83">
        <v>1</v>
      </c>
      <c r="Q124" s="2"/>
      <c r="R124" s="2"/>
      <c r="S124" s="2"/>
      <c r="T124" s="2"/>
      <c r="U124" s="2"/>
      <c r="V124" s="87"/>
      <c r="W124" s="87"/>
      <c r="X124" s="87"/>
      <c r="Y124" s="87"/>
      <c r="Z124" s="87"/>
      <c r="AA124" s="8">
        <f>G124+H124+I124+J124+L124+M124+N124+O124+Q124+R124+S124+T124+V124+W124+X124+Y124</f>
        <v>20</v>
      </c>
      <c r="AB124" s="8">
        <f t="shared" si="18"/>
        <v>1</v>
      </c>
      <c r="AC124" s="9"/>
    </row>
    <row r="125" spans="1:29" ht="14.25" customHeight="1">
      <c r="A125" s="139" t="s">
        <v>90</v>
      </c>
      <c r="B125" s="11" t="s">
        <v>110</v>
      </c>
      <c r="C125" s="5"/>
      <c r="D125" s="6"/>
      <c r="E125" s="8"/>
      <c r="F125" s="8">
        <v>3</v>
      </c>
      <c r="G125" s="1"/>
      <c r="H125" s="1"/>
      <c r="I125" s="1"/>
      <c r="J125" s="1"/>
      <c r="K125" s="1"/>
      <c r="L125" s="83"/>
      <c r="M125" s="83"/>
      <c r="N125" s="83"/>
      <c r="O125" s="83"/>
      <c r="P125" s="83"/>
      <c r="Q125" s="2"/>
      <c r="R125" s="2"/>
      <c r="S125" s="2"/>
      <c r="T125" s="2"/>
      <c r="U125" s="2">
        <v>6</v>
      </c>
      <c r="V125" s="87"/>
      <c r="W125" s="87"/>
      <c r="X125" s="87"/>
      <c r="Y125" s="87"/>
      <c r="Z125" s="87"/>
      <c r="AA125" s="8" t="s">
        <v>111</v>
      </c>
      <c r="AB125" s="8">
        <f t="shared" si="18"/>
        <v>6</v>
      </c>
      <c r="AC125" s="9"/>
    </row>
    <row r="126" spans="1:29" ht="19.5" customHeight="1">
      <c r="A126" s="139" t="s">
        <v>91</v>
      </c>
      <c r="B126" s="35" t="s">
        <v>58</v>
      </c>
      <c r="C126" s="5"/>
      <c r="D126" s="6">
        <v>4</v>
      </c>
      <c r="E126" s="7"/>
      <c r="F126" s="8"/>
      <c r="G126" s="1"/>
      <c r="H126" s="1"/>
      <c r="I126" s="1"/>
      <c r="J126" s="1"/>
      <c r="K126" s="1"/>
      <c r="L126" s="83"/>
      <c r="M126" s="83"/>
      <c r="N126" s="83"/>
      <c r="O126" s="83"/>
      <c r="P126" s="83"/>
      <c r="Q126" s="2"/>
      <c r="R126" s="2"/>
      <c r="S126" s="2"/>
      <c r="T126" s="2"/>
      <c r="U126" s="2"/>
      <c r="V126" s="87"/>
      <c r="W126" s="87"/>
      <c r="X126" s="87"/>
      <c r="Y126" s="87"/>
      <c r="Z126" s="87">
        <v>6</v>
      </c>
      <c r="AA126" s="8">
        <f>G126+H126+I126+J126+L126+M126+N126+O126+Q126+R126+S126+T126+V126+W126+X126+Y126</f>
        <v>0</v>
      </c>
      <c r="AB126" s="8">
        <f t="shared" si="18"/>
        <v>6</v>
      </c>
      <c r="AC126" s="9"/>
    </row>
    <row r="127" spans="1:29" ht="14.25" customHeight="1">
      <c r="A127" s="202" t="s">
        <v>19</v>
      </c>
      <c r="B127" s="203"/>
      <c r="C127" s="6"/>
      <c r="D127" s="6"/>
      <c r="E127" s="6"/>
      <c r="F127" s="6"/>
      <c r="G127" s="3">
        <f aca="true" t="shared" si="19" ref="G127:AB127">SUM(G120:G126)</f>
        <v>0</v>
      </c>
      <c r="H127" s="3">
        <f t="shared" si="19"/>
        <v>0</v>
      </c>
      <c r="I127" s="3">
        <f t="shared" si="19"/>
        <v>0</v>
      </c>
      <c r="J127" s="3">
        <f t="shared" si="19"/>
        <v>30</v>
      </c>
      <c r="K127" s="3">
        <f t="shared" si="19"/>
        <v>2</v>
      </c>
      <c r="L127" s="84">
        <f t="shared" si="19"/>
        <v>15</v>
      </c>
      <c r="M127" s="84">
        <f t="shared" si="19"/>
        <v>15</v>
      </c>
      <c r="N127" s="84">
        <f t="shared" si="19"/>
        <v>20</v>
      </c>
      <c r="O127" s="84">
        <f t="shared" si="19"/>
        <v>30</v>
      </c>
      <c r="P127" s="84">
        <f t="shared" si="19"/>
        <v>4</v>
      </c>
      <c r="Q127" s="13">
        <f t="shared" si="19"/>
        <v>0</v>
      </c>
      <c r="R127" s="13">
        <f t="shared" si="19"/>
        <v>0</v>
      </c>
      <c r="S127" s="13">
        <f t="shared" si="19"/>
        <v>30</v>
      </c>
      <c r="T127" s="13">
        <f t="shared" si="19"/>
        <v>0</v>
      </c>
      <c r="U127" s="13">
        <f t="shared" si="19"/>
        <v>9</v>
      </c>
      <c r="V127" s="88">
        <f t="shared" si="19"/>
        <v>0</v>
      </c>
      <c r="W127" s="88">
        <f t="shared" si="19"/>
        <v>0</v>
      </c>
      <c r="X127" s="88">
        <f t="shared" si="19"/>
        <v>0</v>
      </c>
      <c r="Y127" s="88">
        <f t="shared" si="19"/>
        <v>0</v>
      </c>
      <c r="Z127" s="88">
        <f t="shared" si="19"/>
        <v>6</v>
      </c>
      <c r="AA127" s="6">
        <f t="shared" si="19"/>
        <v>140</v>
      </c>
      <c r="AB127" s="6">
        <f t="shared" si="19"/>
        <v>21</v>
      </c>
      <c r="AC127" s="12"/>
    </row>
    <row r="128" spans="1:29" ht="14.25" customHeight="1">
      <c r="A128" s="57"/>
      <c r="B128" s="58"/>
      <c r="C128" s="59"/>
      <c r="D128" s="60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61"/>
    </row>
    <row r="129" spans="1:31" ht="29.25" customHeight="1">
      <c r="A129" s="222" t="s">
        <v>127</v>
      </c>
      <c r="B129" s="223"/>
      <c r="C129" s="138"/>
      <c r="D129" s="138"/>
      <c r="E129" s="138"/>
      <c r="F129" s="138"/>
      <c r="G129" s="3">
        <f>G35+G53</f>
        <v>100</v>
      </c>
      <c r="H129" s="3">
        <f>H60+H35+H53+H115</f>
        <v>20</v>
      </c>
      <c r="I129" s="3">
        <f aca="true" t="shared" si="20" ref="I129:AB129">I60+I35+I53+I127</f>
        <v>105</v>
      </c>
      <c r="J129" s="3">
        <f t="shared" si="20"/>
        <v>60</v>
      </c>
      <c r="K129" s="3">
        <f t="shared" si="20"/>
        <v>29</v>
      </c>
      <c r="L129" s="84">
        <f t="shared" si="20"/>
        <v>90</v>
      </c>
      <c r="M129" s="84">
        <f t="shared" si="20"/>
        <v>15</v>
      </c>
      <c r="N129" s="84">
        <f t="shared" si="20"/>
        <v>185</v>
      </c>
      <c r="O129" s="84">
        <f t="shared" si="20"/>
        <v>60</v>
      </c>
      <c r="P129" s="84">
        <f t="shared" si="20"/>
        <v>31</v>
      </c>
      <c r="Q129" s="13">
        <f t="shared" si="20"/>
        <v>60</v>
      </c>
      <c r="R129" s="13">
        <f t="shared" si="20"/>
        <v>0</v>
      </c>
      <c r="S129" s="13">
        <f t="shared" si="20"/>
        <v>120</v>
      </c>
      <c r="T129" s="13">
        <f t="shared" si="20"/>
        <v>30</v>
      </c>
      <c r="U129" s="13">
        <f t="shared" si="20"/>
        <v>30</v>
      </c>
      <c r="V129" s="88">
        <f t="shared" si="20"/>
        <v>30</v>
      </c>
      <c r="W129" s="88">
        <f t="shared" si="20"/>
        <v>0</v>
      </c>
      <c r="X129" s="88">
        <f t="shared" si="20"/>
        <v>30</v>
      </c>
      <c r="Y129" s="88">
        <f t="shared" si="20"/>
        <v>30</v>
      </c>
      <c r="Z129" s="88">
        <f t="shared" si="20"/>
        <v>30</v>
      </c>
      <c r="AA129" s="6">
        <f t="shared" si="20"/>
        <v>915</v>
      </c>
      <c r="AB129" s="6">
        <f t="shared" si="20"/>
        <v>120</v>
      </c>
      <c r="AC129" s="12"/>
      <c r="AD129" s="10">
        <f>G129+H129+L129+M129+Q129+R129+V129+W129</f>
        <v>315</v>
      </c>
      <c r="AE129" s="10">
        <f>AD129/705</f>
        <v>0.44680851063829785</v>
      </c>
    </row>
    <row r="130" spans="1:29" ht="14.25" customHeight="1">
      <c r="A130" s="57"/>
      <c r="B130" s="58"/>
      <c r="C130" s="59"/>
      <c r="D130" s="60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61"/>
    </row>
    <row r="131" spans="1:29" ht="14.25" customHeight="1" hidden="1">
      <c r="A131" s="57"/>
      <c r="B131" s="58"/>
      <c r="C131" s="59"/>
      <c r="D131" s="60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61"/>
    </row>
    <row r="132" spans="1:29" ht="13.5">
      <c r="A132" s="189" t="s">
        <v>123</v>
      </c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1"/>
    </row>
    <row r="133" spans="1:29" ht="15" customHeight="1">
      <c r="A133" s="139" t="s">
        <v>173</v>
      </c>
      <c r="B133" s="11" t="s">
        <v>63</v>
      </c>
      <c r="C133" s="8"/>
      <c r="D133" s="6"/>
      <c r="E133" s="7">
        <v>1</v>
      </c>
      <c r="F133" s="8"/>
      <c r="G133" s="1">
        <v>15</v>
      </c>
      <c r="H133" s="1"/>
      <c r="I133" s="1"/>
      <c r="J133" s="1"/>
      <c r="K133" s="1">
        <v>2</v>
      </c>
      <c r="L133" s="83"/>
      <c r="M133" s="83"/>
      <c r="N133" s="83"/>
      <c r="O133" s="83"/>
      <c r="P133" s="83"/>
      <c r="Q133" s="2"/>
      <c r="R133" s="2"/>
      <c r="S133" s="2"/>
      <c r="T133" s="2"/>
      <c r="U133" s="2"/>
      <c r="V133" s="87"/>
      <c r="W133" s="87"/>
      <c r="X133" s="87"/>
      <c r="Y133" s="87"/>
      <c r="Z133" s="87"/>
      <c r="AA133" s="8">
        <f>G133+H133+I133+J133+L133+M133+N133+O133+Q133+R133+S133+T133+V133+W133+X133+Y133</f>
        <v>15</v>
      </c>
      <c r="AB133" s="8">
        <f>K133+P133+U133+Z133</f>
        <v>2</v>
      </c>
      <c r="AC133" s="9"/>
    </row>
    <row r="134" spans="1:29" ht="13.5">
      <c r="A134" s="139" t="s">
        <v>174</v>
      </c>
      <c r="B134" s="11" t="s">
        <v>64</v>
      </c>
      <c r="C134" s="8"/>
      <c r="D134" s="6"/>
      <c r="E134" s="7">
        <v>2</v>
      </c>
      <c r="F134" s="8"/>
      <c r="G134" s="1"/>
      <c r="H134" s="1"/>
      <c r="I134" s="1"/>
      <c r="J134" s="1"/>
      <c r="K134" s="1"/>
      <c r="L134" s="83">
        <v>15</v>
      </c>
      <c r="M134" s="83"/>
      <c r="N134" s="83"/>
      <c r="O134" s="83"/>
      <c r="P134" s="83">
        <v>2</v>
      </c>
      <c r="Q134" s="2"/>
      <c r="R134" s="2"/>
      <c r="S134" s="2"/>
      <c r="T134" s="2"/>
      <c r="U134" s="2"/>
      <c r="V134" s="87"/>
      <c r="W134" s="87"/>
      <c r="X134" s="87"/>
      <c r="Y134" s="87"/>
      <c r="Z134" s="87"/>
      <c r="AA134" s="8">
        <f aca="true" t="shared" si="21" ref="AA134:AA139">G134+H134+I134+J134+L134+M134+N134+O134+Q134+R134+S134+T134+V134+W134+X134+Y134</f>
        <v>15</v>
      </c>
      <c r="AB134" s="8">
        <f aca="true" t="shared" si="22" ref="AB134:AB139">K134+P134+U134+Z134</f>
        <v>2</v>
      </c>
      <c r="AC134" s="9"/>
    </row>
    <row r="135" spans="1:29" s="69" customFormat="1" ht="15" customHeight="1">
      <c r="A135" s="139" t="s">
        <v>175</v>
      </c>
      <c r="B135" s="11" t="s">
        <v>65</v>
      </c>
      <c r="C135" s="63"/>
      <c r="D135" s="64"/>
      <c r="E135" s="65">
        <v>3.4</v>
      </c>
      <c r="F135" s="63"/>
      <c r="G135" s="66"/>
      <c r="H135" s="66"/>
      <c r="I135" s="66"/>
      <c r="J135" s="66"/>
      <c r="K135" s="66"/>
      <c r="L135" s="90"/>
      <c r="M135" s="90"/>
      <c r="N135" s="90"/>
      <c r="O135" s="90"/>
      <c r="P135" s="90"/>
      <c r="Q135" s="2">
        <v>10</v>
      </c>
      <c r="R135" s="67"/>
      <c r="S135" s="67"/>
      <c r="T135" s="67"/>
      <c r="U135" s="2">
        <v>2</v>
      </c>
      <c r="V135" s="87">
        <v>15</v>
      </c>
      <c r="W135" s="87"/>
      <c r="X135" s="87"/>
      <c r="Y135" s="87"/>
      <c r="Z135" s="87">
        <v>2</v>
      </c>
      <c r="AA135" s="8">
        <f t="shared" si="21"/>
        <v>25</v>
      </c>
      <c r="AB135" s="8">
        <f t="shared" si="22"/>
        <v>4</v>
      </c>
      <c r="AC135" s="68"/>
    </row>
    <row r="136" spans="1:29" ht="13.5">
      <c r="A136" s="139" t="s">
        <v>176</v>
      </c>
      <c r="B136" s="11" t="s">
        <v>66</v>
      </c>
      <c r="C136" s="8"/>
      <c r="D136" s="6"/>
      <c r="E136" s="7">
        <v>1</v>
      </c>
      <c r="F136" s="8"/>
      <c r="G136" s="1">
        <v>15</v>
      </c>
      <c r="H136" s="1"/>
      <c r="I136" s="1"/>
      <c r="J136" s="1"/>
      <c r="K136" s="1">
        <v>1</v>
      </c>
      <c r="L136" s="83"/>
      <c r="M136" s="83"/>
      <c r="N136" s="83"/>
      <c r="O136" s="83"/>
      <c r="P136" s="83"/>
      <c r="Q136" s="2"/>
      <c r="R136" s="2"/>
      <c r="S136" s="2"/>
      <c r="T136" s="2"/>
      <c r="U136" s="2"/>
      <c r="V136" s="87"/>
      <c r="W136" s="87"/>
      <c r="X136" s="87"/>
      <c r="Y136" s="87"/>
      <c r="Z136" s="87"/>
      <c r="AA136" s="8">
        <f t="shared" si="21"/>
        <v>15</v>
      </c>
      <c r="AB136" s="8">
        <f t="shared" si="22"/>
        <v>1</v>
      </c>
      <c r="AC136" s="9"/>
    </row>
    <row r="137" spans="1:29" ht="27.75">
      <c r="A137" s="139" t="s">
        <v>177</v>
      </c>
      <c r="B137" s="11" t="s">
        <v>67</v>
      </c>
      <c r="C137" s="8"/>
      <c r="D137" s="6"/>
      <c r="E137" s="7">
        <v>2.3</v>
      </c>
      <c r="F137" s="8"/>
      <c r="G137" s="1"/>
      <c r="H137" s="1"/>
      <c r="I137" s="1"/>
      <c r="J137" s="1"/>
      <c r="K137" s="1"/>
      <c r="L137" s="83">
        <v>15</v>
      </c>
      <c r="M137" s="83"/>
      <c r="N137" s="83"/>
      <c r="O137" s="83"/>
      <c r="P137" s="83">
        <v>1</v>
      </c>
      <c r="Q137" s="2">
        <v>15</v>
      </c>
      <c r="R137" s="2"/>
      <c r="S137" s="2"/>
      <c r="T137" s="2"/>
      <c r="U137" s="2">
        <v>3</v>
      </c>
      <c r="V137" s="87"/>
      <c r="W137" s="87"/>
      <c r="X137" s="87"/>
      <c r="Y137" s="87"/>
      <c r="Z137" s="87"/>
      <c r="AA137" s="8">
        <f t="shared" si="21"/>
        <v>30</v>
      </c>
      <c r="AB137" s="8">
        <f t="shared" si="22"/>
        <v>4</v>
      </c>
      <c r="AC137" s="9"/>
    </row>
    <row r="138" spans="1:29" ht="27.75">
      <c r="A138" s="139" t="s">
        <v>178</v>
      </c>
      <c r="B138" s="11" t="s">
        <v>68</v>
      </c>
      <c r="C138" s="8"/>
      <c r="D138" s="6"/>
      <c r="E138" s="7">
        <v>3</v>
      </c>
      <c r="F138" s="8"/>
      <c r="G138" s="1"/>
      <c r="H138" s="1"/>
      <c r="I138" s="1"/>
      <c r="J138" s="1"/>
      <c r="K138" s="1"/>
      <c r="L138" s="83"/>
      <c r="M138" s="83"/>
      <c r="N138" s="83"/>
      <c r="O138" s="83"/>
      <c r="P138" s="83"/>
      <c r="Q138" s="2">
        <v>30</v>
      </c>
      <c r="R138" s="2"/>
      <c r="S138" s="2"/>
      <c r="T138" s="2"/>
      <c r="U138" s="2">
        <v>4</v>
      </c>
      <c r="V138" s="87"/>
      <c r="W138" s="87"/>
      <c r="X138" s="87"/>
      <c r="Y138" s="87"/>
      <c r="Z138" s="87"/>
      <c r="AA138" s="8">
        <f t="shared" si="21"/>
        <v>30</v>
      </c>
      <c r="AB138" s="8">
        <f t="shared" si="22"/>
        <v>4</v>
      </c>
      <c r="AC138" s="9"/>
    </row>
    <row r="139" spans="1:29" ht="27.75">
      <c r="A139" s="139" t="s">
        <v>179</v>
      </c>
      <c r="B139" s="11" t="s">
        <v>69</v>
      </c>
      <c r="C139" s="8"/>
      <c r="D139" s="6"/>
      <c r="E139" s="7">
        <v>4</v>
      </c>
      <c r="F139" s="8"/>
      <c r="G139" s="1"/>
      <c r="H139" s="1"/>
      <c r="I139" s="1"/>
      <c r="J139" s="1"/>
      <c r="K139" s="1"/>
      <c r="L139" s="83"/>
      <c r="M139" s="83"/>
      <c r="N139" s="83"/>
      <c r="O139" s="83"/>
      <c r="P139" s="83"/>
      <c r="Q139" s="2"/>
      <c r="R139" s="2"/>
      <c r="S139" s="2"/>
      <c r="T139" s="2"/>
      <c r="U139" s="2"/>
      <c r="V139" s="87">
        <v>10</v>
      </c>
      <c r="W139" s="87"/>
      <c r="X139" s="87"/>
      <c r="Y139" s="87"/>
      <c r="Z139" s="87">
        <v>4</v>
      </c>
      <c r="AA139" s="8">
        <f t="shared" si="21"/>
        <v>10</v>
      </c>
      <c r="AB139" s="8">
        <f t="shared" si="22"/>
        <v>4</v>
      </c>
      <c r="AC139" s="9"/>
    </row>
    <row r="140" spans="1:29" ht="13.5">
      <c r="A140" s="224" t="s">
        <v>19</v>
      </c>
      <c r="B140" s="224"/>
      <c r="C140" s="6"/>
      <c r="D140" s="6"/>
      <c r="E140" s="6"/>
      <c r="F140" s="6"/>
      <c r="G140" s="3">
        <f aca="true" t="shared" si="23" ref="G140:AB140">SUM(G133:G139)</f>
        <v>30</v>
      </c>
      <c r="H140" s="3">
        <f t="shared" si="23"/>
        <v>0</v>
      </c>
      <c r="I140" s="3">
        <f t="shared" si="23"/>
        <v>0</v>
      </c>
      <c r="J140" s="3">
        <f t="shared" si="23"/>
        <v>0</v>
      </c>
      <c r="K140" s="3">
        <f t="shared" si="23"/>
        <v>3</v>
      </c>
      <c r="L140" s="84">
        <f t="shared" si="23"/>
        <v>30</v>
      </c>
      <c r="M140" s="84">
        <f t="shared" si="23"/>
        <v>0</v>
      </c>
      <c r="N140" s="84">
        <f t="shared" si="23"/>
        <v>0</v>
      </c>
      <c r="O140" s="84">
        <f t="shared" si="23"/>
        <v>0</v>
      </c>
      <c r="P140" s="84">
        <f t="shared" si="23"/>
        <v>3</v>
      </c>
      <c r="Q140" s="13">
        <f t="shared" si="23"/>
        <v>55</v>
      </c>
      <c r="R140" s="13">
        <f t="shared" si="23"/>
        <v>0</v>
      </c>
      <c r="S140" s="13">
        <f t="shared" si="23"/>
        <v>0</v>
      </c>
      <c r="T140" s="13">
        <f t="shared" si="23"/>
        <v>0</v>
      </c>
      <c r="U140" s="13">
        <f t="shared" si="23"/>
        <v>9</v>
      </c>
      <c r="V140" s="88">
        <f t="shared" si="23"/>
        <v>25</v>
      </c>
      <c r="W140" s="88">
        <f t="shared" si="23"/>
        <v>0</v>
      </c>
      <c r="X140" s="88">
        <f t="shared" si="23"/>
        <v>0</v>
      </c>
      <c r="Y140" s="88">
        <f t="shared" si="23"/>
        <v>0</v>
      </c>
      <c r="Z140" s="88">
        <f t="shared" si="23"/>
        <v>6</v>
      </c>
      <c r="AA140" s="6">
        <f t="shared" si="23"/>
        <v>140</v>
      </c>
      <c r="AB140" s="6">
        <f t="shared" si="23"/>
        <v>21</v>
      </c>
      <c r="AC140" s="12"/>
    </row>
    <row r="141" spans="1:29" ht="13.5">
      <c r="A141" s="57"/>
      <c r="B141" s="58"/>
      <c r="C141" s="59"/>
      <c r="D141" s="60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149"/>
      <c r="W141" s="149"/>
      <c r="X141" s="149"/>
      <c r="Y141" s="149"/>
      <c r="Z141" s="149"/>
      <c r="AA141" s="59"/>
      <c r="AB141" s="59"/>
      <c r="AC141" s="61"/>
    </row>
    <row r="142" spans="1:34" ht="31.5" customHeight="1">
      <c r="A142" s="210" t="s">
        <v>94</v>
      </c>
      <c r="B142" s="210"/>
      <c r="C142" s="138"/>
      <c r="D142" s="138"/>
      <c r="E142" s="138"/>
      <c r="F142" s="138"/>
      <c r="G142" s="3">
        <f aca="true" t="shared" si="24" ref="G142:AB142">G60+G35+G53+G140</f>
        <v>130</v>
      </c>
      <c r="H142" s="3">
        <f t="shared" si="24"/>
        <v>0</v>
      </c>
      <c r="I142" s="3">
        <f t="shared" si="24"/>
        <v>105</v>
      </c>
      <c r="J142" s="3">
        <f t="shared" si="24"/>
        <v>30</v>
      </c>
      <c r="K142" s="3">
        <f t="shared" si="24"/>
        <v>30</v>
      </c>
      <c r="L142" s="84">
        <f t="shared" si="24"/>
        <v>105</v>
      </c>
      <c r="M142" s="84">
        <f t="shared" si="24"/>
        <v>0</v>
      </c>
      <c r="N142" s="84">
        <f t="shared" si="24"/>
        <v>165</v>
      </c>
      <c r="O142" s="84">
        <f t="shared" si="24"/>
        <v>30</v>
      </c>
      <c r="P142" s="84">
        <f t="shared" si="24"/>
        <v>30</v>
      </c>
      <c r="Q142" s="13">
        <f t="shared" si="24"/>
        <v>115</v>
      </c>
      <c r="R142" s="13">
        <f t="shared" si="24"/>
        <v>0</v>
      </c>
      <c r="S142" s="13">
        <f t="shared" si="24"/>
        <v>90</v>
      </c>
      <c r="T142" s="13">
        <f t="shared" si="24"/>
        <v>30</v>
      </c>
      <c r="U142" s="13">
        <f t="shared" si="24"/>
        <v>30</v>
      </c>
      <c r="V142" s="88">
        <f t="shared" si="24"/>
        <v>55</v>
      </c>
      <c r="W142" s="88">
        <f t="shared" si="24"/>
        <v>0</v>
      </c>
      <c r="X142" s="88">
        <f t="shared" si="24"/>
        <v>30</v>
      </c>
      <c r="Y142" s="88">
        <f t="shared" si="24"/>
        <v>30</v>
      </c>
      <c r="Z142" s="88">
        <f t="shared" si="24"/>
        <v>30</v>
      </c>
      <c r="AA142" s="6">
        <f t="shared" si="24"/>
        <v>915</v>
      </c>
      <c r="AB142" s="6">
        <f t="shared" si="24"/>
        <v>120</v>
      </c>
      <c r="AC142" s="12"/>
      <c r="AD142" s="10">
        <f>G142+H142+L142+M142+Q142+R142+V142+W142</f>
        <v>405</v>
      </c>
      <c r="AE142" s="10">
        <f>AD142/705</f>
        <v>0.574468085106383</v>
      </c>
      <c r="AH142" s="56"/>
    </row>
    <row r="144" spans="2:33" ht="13.5">
      <c r="B144" s="14" t="s">
        <v>116</v>
      </c>
      <c r="AD144" s="15"/>
      <c r="AE144" s="15"/>
      <c r="AF144" s="15"/>
      <c r="AG144" s="15"/>
    </row>
    <row r="145" spans="1:37" ht="13.5" customHeight="1">
      <c r="A145" s="225" t="s">
        <v>150</v>
      </c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7"/>
      <c r="AD145" s="114"/>
      <c r="AE145" s="114">
        <f>AE75+AE89+AE104+AE117+AE142</f>
        <v>2.515968459539227</v>
      </c>
      <c r="AF145" s="114"/>
      <c r="AG145" s="114"/>
      <c r="AH145" s="124"/>
      <c r="AI145" s="114"/>
      <c r="AJ145" s="114"/>
      <c r="AK145" s="114"/>
    </row>
    <row r="146" spans="1:37" ht="13.5" customHeight="1">
      <c r="A146" s="225" t="s">
        <v>156</v>
      </c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7"/>
      <c r="AD146" s="114"/>
      <c r="AE146" s="114"/>
      <c r="AF146" s="114"/>
      <c r="AG146" s="114"/>
      <c r="AH146" s="124"/>
      <c r="AI146" s="114"/>
      <c r="AJ146" s="114"/>
      <c r="AK146" s="114"/>
    </row>
    <row r="147" spans="1:37" ht="13.5" customHeight="1">
      <c r="A147" s="225" t="s">
        <v>155</v>
      </c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7"/>
      <c r="AD147" s="114"/>
      <c r="AE147" s="114">
        <f>AE145/5</f>
        <v>0.5031936919078455</v>
      </c>
      <c r="AF147" s="114"/>
      <c r="AG147" s="114"/>
      <c r="AH147" s="124"/>
      <c r="AI147" s="114"/>
      <c r="AJ147" s="114"/>
      <c r="AK147" s="114"/>
    </row>
    <row r="148" spans="2:33" ht="24.75" customHeight="1">
      <c r="B148" s="230" t="s">
        <v>131</v>
      </c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70"/>
      <c r="AD148" s="70"/>
      <c r="AE148" s="70"/>
      <c r="AF148" s="70"/>
      <c r="AG148" s="70"/>
    </row>
    <row r="149" spans="2:33" s="141" customFormat="1" ht="45" customHeight="1">
      <c r="B149" s="232" t="s">
        <v>162</v>
      </c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4"/>
    </row>
    <row r="150" spans="2:33" s="141" customFormat="1" ht="27" customHeight="1">
      <c r="B150" s="236" t="s">
        <v>169</v>
      </c>
      <c r="C150" s="236"/>
      <c r="D150" s="236"/>
      <c r="E150" s="236"/>
      <c r="F150" s="236"/>
      <c r="G150" s="236"/>
      <c r="H150" s="236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4"/>
    </row>
    <row r="151" spans="2:33" ht="13.5">
      <c r="B151" s="233" t="s">
        <v>163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72"/>
      <c r="AE151" s="72"/>
      <c r="AF151" s="72"/>
      <c r="AG151" s="72"/>
    </row>
    <row r="152" spans="2:14" ht="15" customHeight="1">
      <c r="B152" s="233" t="s">
        <v>164</v>
      </c>
      <c r="C152" s="233"/>
      <c r="D152" s="233"/>
      <c r="E152" s="233"/>
      <c r="F152" s="233"/>
      <c r="G152" s="233"/>
      <c r="H152" s="71"/>
      <c r="I152" s="71"/>
      <c r="J152" s="71"/>
      <c r="K152" s="72"/>
      <c r="L152" s="72"/>
      <c r="M152" s="72"/>
      <c r="N152" s="72"/>
    </row>
    <row r="153" spans="2:10" ht="15" customHeight="1">
      <c r="B153" s="233" t="s">
        <v>165</v>
      </c>
      <c r="C153" s="233"/>
      <c r="D153" s="233"/>
      <c r="E153" s="233"/>
      <c r="F153" s="233"/>
      <c r="G153" s="233"/>
      <c r="H153" s="233"/>
      <c r="I153" s="233"/>
      <c r="J153" s="72"/>
    </row>
    <row r="154" spans="2:10" ht="13.5">
      <c r="B154" s="73" t="s">
        <v>166</v>
      </c>
      <c r="C154" s="73"/>
      <c r="D154" s="73"/>
      <c r="E154" s="73"/>
      <c r="F154" s="73"/>
      <c r="G154" s="73"/>
      <c r="H154" s="73"/>
      <c r="I154" s="73"/>
      <c r="J154" s="73"/>
    </row>
    <row r="155" spans="2:6" ht="13.5">
      <c r="B155" s="234" t="s">
        <v>167</v>
      </c>
      <c r="C155" s="235"/>
      <c r="D155" s="235"/>
      <c r="E155" s="235"/>
      <c r="F155" s="235"/>
    </row>
    <row r="156" spans="2:29" ht="25.5" customHeight="1">
      <c r="B156" s="228" t="s">
        <v>168</v>
      </c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</row>
    <row r="158" ht="13.5">
      <c r="D158" s="139"/>
    </row>
  </sheetData>
  <sheetProtection/>
  <mergeCells count="93">
    <mergeCell ref="A146:AC146"/>
    <mergeCell ref="A147:AC147"/>
    <mergeCell ref="B156:AC156"/>
    <mergeCell ref="B148:AB148"/>
    <mergeCell ref="B149:U149"/>
    <mergeCell ref="B151:AC151"/>
    <mergeCell ref="B152:G152"/>
    <mergeCell ref="B153:I153"/>
    <mergeCell ref="B155:F155"/>
    <mergeCell ref="B150:H150"/>
    <mergeCell ref="A127:B127"/>
    <mergeCell ref="A129:B129"/>
    <mergeCell ref="A132:AC132"/>
    <mergeCell ref="A140:B140"/>
    <mergeCell ref="A142:B142"/>
    <mergeCell ref="A145:AC145"/>
    <mergeCell ref="A105:B105"/>
    <mergeCell ref="A107:AC107"/>
    <mergeCell ref="A115:B115"/>
    <mergeCell ref="A117:B117"/>
    <mergeCell ref="A119:AC119"/>
    <mergeCell ref="A121:A122"/>
    <mergeCell ref="B121:B122"/>
    <mergeCell ref="A88:B88"/>
    <mergeCell ref="A90:B90"/>
    <mergeCell ref="A92:AC92"/>
    <mergeCell ref="A95:A96"/>
    <mergeCell ref="B95:B96"/>
    <mergeCell ref="A103:B103"/>
    <mergeCell ref="A70:A71"/>
    <mergeCell ref="B70:B71"/>
    <mergeCell ref="A74:B74"/>
    <mergeCell ref="A76:B76"/>
    <mergeCell ref="A78:AC78"/>
    <mergeCell ref="A82:AC82"/>
    <mergeCell ref="A55:AC55"/>
    <mergeCell ref="A60:B60"/>
    <mergeCell ref="A61:AC61"/>
    <mergeCell ref="A62:AC62"/>
    <mergeCell ref="A63:AC63"/>
    <mergeCell ref="A66:AC66"/>
    <mergeCell ref="A49:A50"/>
    <mergeCell ref="B49:B50"/>
    <mergeCell ref="A51:A52"/>
    <mergeCell ref="B51:B52"/>
    <mergeCell ref="A53:B53"/>
    <mergeCell ref="A42:A43"/>
    <mergeCell ref="B42:B43"/>
    <mergeCell ref="A44:A45"/>
    <mergeCell ref="B44:B45"/>
    <mergeCell ref="A46:A47"/>
    <mergeCell ref="B46:B47"/>
    <mergeCell ref="A32:A33"/>
    <mergeCell ref="B32:B33"/>
    <mergeCell ref="A35:B35"/>
    <mergeCell ref="A37:AC37"/>
    <mergeCell ref="A38:A39"/>
    <mergeCell ref="B38:B39"/>
    <mergeCell ref="A26:A27"/>
    <mergeCell ref="B26:B27"/>
    <mergeCell ref="A28:A29"/>
    <mergeCell ref="B28:B29"/>
    <mergeCell ref="A30:A31"/>
    <mergeCell ref="B30:B31"/>
    <mergeCell ref="A18:AC18"/>
    <mergeCell ref="A19:A20"/>
    <mergeCell ref="B19:B20"/>
    <mergeCell ref="A21:A22"/>
    <mergeCell ref="B21:B22"/>
    <mergeCell ref="A23:A24"/>
    <mergeCell ref="B23:B24"/>
    <mergeCell ref="AC14:AC16"/>
    <mergeCell ref="G15:K15"/>
    <mergeCell ref="L15:P15"/>
    <mergeCell ref="Q15:U15"/>
    <mergeCell ref="V15:Z15"/>
    <mergeCell ref="A17:AC17"/>
    <mergeCell ref="A13:F13"/>
    <mergeCell ref="G13:AC13"/>
    <mergeCell ref="A14:A16"/>
    <mergeCell ref="B14:B16"/>
    <mergeCell ref="C14:C16"/>
    <mergeCell ref="D14:F15"/>
    <mergeCell ref="G14:P14"/>
    <mergeCell ref="Q14:Z14"/>
    <mergeCell ref="AA14:AA16"/>
    <mergeCell ref="AB14:AB16"/>
    <mergeCell ref="I2:AK2"/>
    <mergeCell ref="A3:AC3"/>
    <mergeCell ref="B4:D4"/>
    <mergeCell ref="B5:D5"/>
    <mergeCell ref="G7:N7"/>
    <mergeCell ref="T12:A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Aneta Lewińska</cp:lastModifiedBy>
  <cp:lastPrinted>2014-05-06T07:34:50Z</cp:lastPrinted>
  <dcterms:created xsi:type="dcterms:W3CDTF">2010-12-06T08:38:47Z</dcterms:created>
  <dcterms:modified xsi:type="dcterms:W3CDTF">2017-05-25T11:14:30Z</dcterms:modified>
  <cp:category/>
  <cp:version/>
  <cp:contentType/>
  <cp:contentStatus/>
</cp:coreProperties>
</file>