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40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siatki'!$A$1:$AL$72</definedName>
  </definedNames>
  <calcPr fullCalcOnLoad="1"/>
</workbook>
</file>

<file path=xl/sharedStrings.xml><?xml version="1.0" encoding="utf-8"?>
<sst xmlns="http://schemas.openxmlformats.org/spreadsheetml/2006/main" count="143" uniqueCount="106">
  <si>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</si>
  <si>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</si>
  <si>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</si>
  <si>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</si>
  <si>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</si>
  <si>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</si>
  <si>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</si>
  <si>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</si>
  <si>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</si>
  <si>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</si>
  <si>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</si>
  <si>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</si>
  <si>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</si>
  <si>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</si>
  <si>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A. GRUPA TREŚCI OGÓLNYCH</t>
  </si>
  <si>
    <t>1.</t>
  </si>
  <si>
    <t>2.</t>
  </si>
  <si>
    <t>3.</t>
  </si>
  <si>
    <t>4.</t>
  </si>
  <si>
    <t>Seminarium licencjackie</t>
  </si>
  <si>
    <t>razem</t>
  </si>
  <si>
    <t>razem :</t>
  </si>
  <si>
    <t>G. ŚCIEŻKI**</t>
  </si>
  <si>
    <t>1 semestr</t>
  </si>
  <si>
    <t>2 semestr</t>
  </si>
  <si>
    <t>3 semestr</t>
  </si>
  <si>
    <t>4 semestr</t>
  </si>
  <si>
    <t>5 semestr</t>
  </si>
  <si>
    <t>6 semestr</t>
  </si>
  <si>
    <t>2,4,6</t>
  </si>
  <si>
    <t>Z</t>
  </si>
  <si>
    <t>6.</t>
  </si>
  <si>
    <t>7.</t>
  </si>
  <si>
    <t>8.</t>
  </si>
  <si>
    <t>9.</t>
  </si>
  <si>
    <t>ZO</t>
  </si>
  <si>
    <t>B. GRUPA TREŚCI PODSTAWOWYCH I KIERUNKOWYCH</t>
  </si>
  <si>
    <t>10.</t>
  </si>
  <si>
    <t>Tłumaczenia pisemne</t>
  </si>
  <si>
    <t>Tłumaczenia ustne</t>
  </si>
  <si>
    <t>W trakcie I roku studenci zobowiązani są do zaliczenia szkolenia z zakresu BHP oraz ochrony własności intelektualnej.</t>
  </si>
  <si>
    <t>11.</t>
  </si>
  <si>
    <t>Teoria dyskursu i analiza dyskursywna</t>
  </si>
  <si>
    <t>Teoria komunikacji</t>
  </si>
  <si>
    <t>Praktyczna nauka języka francuskiego</t>
  </si>
  <si>
    <t>Leksykologia</t>
  </si>
  <si>
    <t>Językoznawstwo stosowane</t>
  </si>
  <si>
    <t>Teoria przekładu</t>
  </si>
  <si>
    <t>Komputer w pracy tłumacza</t>
  </si>
  <si>
    <t>Fakultet przekładoznawczy</t>
  </si>
  <si>
    <t>Interpretacja tekstów kultury</t>
  </si>
  <si>
    <t>3,4,5,6</t>
  </si>
  <si>
    <t>Komunikacja międzykulturowa</t>
  </si>
  <si>
    <t>12.</t>
  </si>
  <si>
    <t>13.</t>
  </si>
  <si>
    <t>14.</t>
  </si>
  <si>
    <t>15.</t>
  </si>
  <si>
    <t>16.</t>
  </si>
  <si>
    <t>17.</t>
  </si>
  <si>
    <t>Język francuski specjalistyczny: ekonomiczny, prawniczy</t>
  </si>
  <si>
    <t>Fakultet kierunkowy</t>
  </si>
  <si>
    <t>3,4,5</t>
  </si>
  <si>
    <t>1,2,3,4,5,6</t>
  </si>
  <si>
    <t>D. FAKULTETY**</t>
  </si>
  <si>
    <t>WYDZIAŁ: FILOLOGICZNY</t>
  </si>
  <si>
    <t>KIERUNEK: FILOLOGIA ROMAŃSKA</t>
  </si>
  <si>
    <t>WYKŁADY</t>
  </si>
  <si>
    <t>ĆWICZENIA</t>
  </si>
  <si>
    <t>SEMINARIA</t>
  </si>
  <si>
    <t>BEZ PNJF</t>
  </si>
  <si>
    <t>SPECJALNOŚĆ TRANSLATORYCZNA</t>
  </si>
  <si>
    <t>SPECJALNOŚĆ KOMUNIKACJA KULTUROWA</t>
  </si>
  <si>
    <t>Z PNJF GR. ZAAWANS.</t>
  </si>
  <si>
    <t>Z PNJF GR. POCZĄT.</t>
  </si>
  <si>
    <t>Historia języka francuskiego</t>
  </si>
  <si>
    <t xml:space="preserve">forma zal. po semestrze </t>
  </si>
  <si>
    <t>Przedmiot*</t>
  </si>
  <si>
    <t>Język i kultura Włoch</t>
  </si>
  <si>
    <t xml:space="preserve">Język i kultura Hiszpanii </t>
  </si>
  <si>
    <t>Język i kultura Portugalii</t>
  </si>
  <si>
    <t>* kursywą zaznaczono przedmioty do wyboru</t>
  </si>
  <si>
    <t>Współczesna kultura mediów</t>
  </si>
  <si>
    <t>3,4</t>
  </si>
  <si>
    <t>5.</t>
  </si>
  <si>
    <t>SPECJALNOŚĆ TRANSLATORYKA</t>
  </si>
  <si>
    <t>SPECJALNOŚĆ KULTURA I MEDIA</t>
  </si>
  <si>
    <t>C1. SPECJALNOŚĆ TRANSLATORYKA</t>
  </si>
  <si>
    <t>C2. SPECJALNOŚĆ KULTURA I MEDIA</t>
  </si>
  <si>
    <t>18.</t>
  </si>
  <si>
    <t>19.</t>
  </si>
  <si>
    <t>20.</t>
  </si>
  <si>
    <t>21.</t>
  </si>
  <si>
    <t>PLAN STUDIÓW NIESTACJONARNYCH PIERWSZEGO STOPNIA</t>
  </si>
  <si>
    <t>Historia literatury francuskiej</t>
  </si>
  <si>
    <t>Dzieje i kultura Francji</t>
  </si>
  <si>
    <t>Elementy językoznawstwa ogólnego</t>
  </si>
  <si>
    <t>1, 2,3</t>
  </si>
  <si>
    <t>OD R. AK. 2015/2016</t>
  </si>
  <si>
    <t>Myśl humanistyczna i społeczna w krajach romańskich</t>
  </si>
  <si>
    <t>22.</t>
  </si>
  <si>
    <t>23.</t>
  </si>
  <si>
    <t>Wychowanie fizyczne</t>
  </si>
  <si>
    <t>Wykład wydziałowy</t>
  </si>
  <si>
    <t>24.</t>
  </si>
  <si>
    <t>25.</t>
  </si>
  <si>
    <t>Kultura języka polskiego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</si>
</sst>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51" applyFont="1" applyAlignment="1">
      <alignment horizontal="left" vertical="center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37" borderId="13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tabSelected="1" view="pageBreakPreview" zoomScale="75" zoomScaleSheetLayoutView="75" zoomScalePageLayoutView="0" workbookViewId="0" topLeftCell="A10">
      <selection activeCell="C15" sqref="C15"/>
    </sheetView>
  </sheetViews>
  <sheetFormatPr defaultColWidth="9.140625" defaultRowHeight="15"/>
  <cols>
    <col min="1" max="1" width="4.57421875" style="0" customWidth="1"/>
    <col min="2" max="2" width="21.140625" style="3" customWidth="1"/>
    <col min="3" max="3" width="6.421875" style="1" customWidth="1"/>
    <col min="4" max="4" width="5.8515625" style="4" customWidth="1"/>
    <col min="5" max="5" width="6.28125" style="48" customWidth="1"/>
    <col min="6" max="6" width="6.421875" style="1" customWidth="1"/>
    <col min="7" max="7" width="5.00390625" style="1" customWidth="1"/>
    <col min="8" max="8" width="5.421875" style="1" customWidth="1"/>
    <col min="9" max="9" width="4.7109375" style="1" customWidth="1"/>
    <col min="10" max="10" width="4.57421875" style="1" customWidth="1"/>
    <col min="11" max="11" width="5.8515625" style="1" customWidth="1"/>
    <col min="12" max="12" width="5.421875" style="1" customWidth="1"/>
    <col min="13" max="14" width="4.8515625" style="1" customWidth="1"/>
    <col min="15" max="15" width="4.57421875" style="1" customWidth="1"/>
    <col min="16" max="16" width="5.57421875" style="1" customWidth="1"/>
    <col min="17" max="17" width="4.7109375" style="1" customWidth="1"/>
    <col min="18" max="18" width="4.8515625" style="1" customWidth="1"/>
    <col min="19" max="19" width="4.7109375" style="1" customWidth="1"/>
    <col min="20" max="20" width="4.8515625" style="1" customWidth="1"/>
    <col min="21" max="21" width="5.7109375" style="1" customWidth="1"/>
    <col min="22" max="22" width="4.57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6.00390625" style="1" customWidth="1"/>
    <col min="27" max="28" width="4.8515625" style="1" customWidth="1"/>
    <col min="29" max="29" width="4.7109375" style="1" customWidth="1"/>
    <col min="30" max="30" width="4.8515625" style="1" customWidth="1"/>
    <col min="31" max="31" width="5.7109375" style="1" customWidth="1"/>
    <col min="32" max="32" width="5.28125" style="1" customWidth="1"/>
    <col min="33" max="33" width="4.8515625" style="1" customWidth="1"/>
    <col min="34" max="34" width="5.7109375" style="1" customWidth="1"/>
    <col min="35" max="35" width="5.140625" style="1" customWidth="1"/>
    <col min="36" max="36" width="5.8515625" style="1" customWidth="1"/>
    <col min="37" max="37" width="7.140625" style="1" customWidth="1"/>
    <col min="38" max="38" width="8.57421875" style="1" customWidth="1"/>
  </cols>
  <sheetData>
    <row r="1" spans="1:38" ht="15.75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8" ht="15.75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38" ht="31.5" customHeight="1">
      <c r="A3" s="54"/>
      <c r="B3" s="152" t="s">
        <v>64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</row>
    <row r="4" spans="1:38" ht="15.75" customHeight="1">
      <c r="A4" s="54"/>
      <c r="B4" s="155" t="s">
        <v>65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55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:38" ht="16.5" thickBot="1">
      <c r="A5" s="9"/>
      <c r="B5" s="10"/>
      <c r="C5" s="11"/>
      <c r="D5" s="12"/>
      <c r="E5" s="12"/>
      <c r="F5" s="11"/>
      <c r="G5" s="11"/>
      <c r="H5" s="11"/>
      <c r="I5" s="11"/>
      <c r="J5" s="11"/>
      <c r="K5" s="56"/>
      <c r="L5" s="11"/>
      <c r="M5" s="11"/>
      <c r="N5" s="11"/>
      <c r="O5" s="11"/>
      <c r="P5" s="11"/>
      <c r="Q5" s="11"/>
      <c r="R5" s="11"/>
      <c r="S5" s="11"/>
      <c r="T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5">
      <c r="A6" s="156"/>
      <c r="B6" s="157"/>
      <c r="C6" s="157"/>
      <c r="D6" s="157"/>
      <c r="E6" s="157"/>
      <c r="F6" s="158"/>
      <c r="G6" s="150" t="s">
        <v>3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spans="1:38" ht="30" customHeight="1">
      <c r="A7" s="137" t="s">
        <v>0</v>
      </c>
      <c r="B7" s="139" t="s">
        <v>76</v>
      </c>
      <c r="C7" s="139" t="s">
        <v>1</v>
      </c>
      <c r="D7" s="153" t="s">
        <v>75</v>
      </c>
      <c r="E7" s="154"/>
      <c r="F7" s="154"/>
      <c r="G7" s="125" t="s">
        <v>4</v>
      </c>
      <c r="H7" s="125"/>
      <c r="I7" s="125"/>
      <c r="J7" s="125"/>
      <c r="K7" s="125"/>
      <c r="L7" s="125"/>
      <c r="M7" s="125"/>
      <c r="N7" s="125"/>
      <c r="O7" s="125"/>
      <c r="P7" s="125"/>
      <c r="Q7" s="126" t="s">
        <v>5</v>
      </c>
      <c r="R7" s="126"/>
      <c r="S7" s="126"/>
      <c r="T7" s="126"/>
      <c r="U7" s="126"/>
      <c r="V7" s="126"/>
      <c r="W7" s="126"/>
      <c r="X7" s="126"/>
      <c r="Y7" s="126"/>
      <c r="Z7" s="126"/>
      <c r="AA7" s="127" t="s">
        <v>6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19" t="s">
        <v>7</v>
      </c>
      <c r="AL7" s="119" t="s">
        <v>8</v>
      </c>
    </row>
    <row r="8" spans="1:38" s="2" customFormat="1" ht="22.5" customHeight="1">
      <c r="A8" s="137"/>
      <c r="B8" s="139"/>
      <c r="C8" s="139"/>
      <c r="D8" s="154"/>
      <c r="E8" s="154"/>
      <c r="F8" s="154"/>
      <c r="G8" s="122" t="s">
        <v>23</v>
      </c>
      <c r="H8" s="123"/>
      <c r="I8" s="123"/>
      <c r="J8" s="123"/>
      <c r="K8" s="124"/>
      <c r="L8" s="131" t="s">
        <v>24</v>
      </c>
      <c r="M8" s="132"/>
      <c r="N8" s="132"/>
      <c r="O8" s="132"/>
      <c r="P8" s="133"/>
      <c r="Q8" s="144" t="s">
        <v>25</v>
      </c>
      <c r="R8" s="145"/>
      <c r="S8" s="145"/>
      <c r="T8" s="145"/>
      <c r="U8" s="146"/>
      <c r="V8" s="147" t="s">
        <v>26</v>
      </c>
      <c r="W8" s="148"/>
      <c r="X8" s="148"/>
      <c r="Y8" s="148"/>
      <c r="Z8" s="149"/>
      <c r="AA8" s="134" t="s">
        <v>27</v>
      </c>
      <c r="AB8" s="135"/>
      <c r="AC8" s="135"/>
      <c r="AD8" s="135"/>
      <c r="AE8" s="136"/>
      <c r="AF8" s="128" t="s">
        <v>28</v>
      </c>
      <c r="AG8" s="129"/>
      <c r="AH8" s="129"/>
      <c r="AI8" s="129"/>
      <c r="AJ8" s="130"/>
      <c r="AK8" s="120"/>
      <c r="AL8" s="120"/>
    </row>
    <row r="9" spans="1:38" s="2" customFormat="1" ht="30.75" customHeight="1" thickBot="1">
      <c r="A9" s="138"/>
      <c r="B9" s="140"/>
      <c r="C9" s="140"/>
      <c r="D9" s="17" t="s">
        <v>2</v>
      </c>
      <c r="E9" s="46" t="s">
        <v>35</v>
      </c>
      <c r="F9" s="17" t="s">
        <v>30</v>
      </c>
      <c r="G9" s="38" t="s">
        <v>9</v>
      </c>
      <c r="H9" s="38" t="s">
        <v>10</v>
      </c>
      <c r="I9" s="38" t="s">
        <v>11</v>
      </c>
      <c r="J9" s="38" t="s">
        <v>12</v>
      </c>
      <c r="K9" s="38" t="s">
        <v>13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41" t="s">
        <v>9</v>
      </c>
      <c r="R9" s="41" t="s">
        <v>10</v>
      </c>
      <c r="S9" s="41" t="s">
        <v>11</v>
      </c>
      <c r="T9" s="41" t="s">
        <v>12</v>
      </c>
      <c r="U9" s="41" t="s">
        <v>13</v>
      </c>
      <c r="V9" s="19" t="s">
        <v>9</v>
      </c>
      <c r="W9" s="19" t="s">
        <v>10</v>
      </c>
      <c r="X9" s="19" t="s">
        <v>11</v>
      </c>
      <c r="Y9" s="19" t="s">
        <v>12</v>
      </c>
      <c r="Z9" s="19" t="s">
        <v>13</v>
      </c>
      <c r="AA9" s="20" t="s">
        <v>9</v>
      </c>
      <c r="AB9" s="20" t="s">
        <v>10</v>
      </c>
      <c r="AC9" s="20" t="s">
        <v>11</v>
      </c>
      <c r="AD9" s="20" t="s">
        <v>12</v>
      </c>
      <c r="AE9" s="20" t="s">
        <v>13</v>
      </c>
      <c r="AF9" s="21" t="s">
        <v>9</v>
      </c>
      <c r="AG9" s="21" t="s">
        <v>10</v>
      </c>
      <c r="AH9" s="21" t="s">
        <v>11</v>
      </c>
      <c r="AI9" s="21" t="s">
        <v>12</v>
      </c>
      <c r="AJ9" s="21" t="s">
        <v>13</v>
      </c>
      <c r="AK9" s="121"/>
      <c r="AL9" s="121"/>
    </row>
    <row r="10" spans="1:38" ht="15">
      <c r="A10" s="141" t="s">
        <v>14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ht="15">
      <c r="A11" s="115" t="s">
        <v>15</v>
      </c>
      <c r="B11" s="26" t="s">
        <v>77</v>
      </c>
      <c r="C11" s="13"/>
      <c r="D11" s="109">
        <v>6</v>
      </c>
      <c r="E11" s="109" t="s">
        <v>61</v>
      </c>
      <c r="F11" s="109"/>
      <c r="G11" s="100"/>
      <c r="H11" s="100"/>
      <c r="I11" s="100"/>
      <c r="J11" s="100"/>
      <c r="K11" s="100"/>
      <c r="L11" s="97"/>
      <c r="M11" s="97"/>
      <c r="N11" s="97"/>
      <c r="O11" s="97"/>
      <c r="P11" s="97"/>
      <c r="Q11" s="92"/>
      <c r="R11" s="92"/>
      <c r="S11" s="92">
        <v>40</v>
      </c>
      <c r="T11" s="92"/>
      <c r="U11" s="92">
        <v>4</v>
      </c>
      <c r="V11" s="89"/>
      <c r="W11" s="89"/>
      <c r="X11" s="89">
        <v>40</v>
      </c>
      <c r="Y11" s="89"/>
      <c r="Z11" s="89">
        <v>4</v>
      </c>
      <c r="AA11" s="112"/>
      <c r="AB11" s="112"/>
      <c r="AC11" s="112">
        <v>20</v>
      </c>
      <c r="AD11" s="112"/>
      <c r="AE11" s="112">
        <v>2</v>
      </c>
      <c r="AF11" s="160"/>
      <c r="AG11" s="160"/>
      <c r="AH11" s="160">
        <v>20</v>
      </c>
      <c r="AI11" s="160"/>
      <c r="AJ11" s="160">
        <v>3</v>
      </c>
      <c r="AK11" s="107">
        <f>G11+H11+I11+J11+L11+M11+O11+N11+Q11+R11+S11+T11+V11+W11+X11+Y11+AA11+AB11+AC11+AD11+AF11+AG11+AH11+AI11</f>
        <v>120</v>
      </c>
      <c r="AL11" s="107">
        <f>K11+P11+U11+Z11+AE11+AJ11</f>
        <v>13</v>
      </c>
    </row>
    <row r="12" spans="1:38" ht="30">
      <c r="A12" s="116"/>
      <c r="B12" s="26" t="s">
        <v>78</v>
      </c>
      <c r="C12" s="13"/>
      <c r="D12" s="110"/>
      <c r="E12" s="110"/>
      <c r="F12" s="110"/>
      <c r="G12" s="101"/>
      <c r="H12" s="101"/>
      <c r="I12" s="101"/>
      <c r="J12" s="101"/>
      <c r="K12" s="101"/>
      <c r="L12" s="98"/>
      <c r="M12" s="98"/>
      <c r="N12" s="98"/>
      <c r="O12" s="98"/>
      <c r="P12" s="98"/>
      <c r="Q12" s="93"/>
      <c r="R12" s="93"/>
      <c r="S12" s="93"/>
      <c r="T12" s="93"/>
      <c r="U12" s="93"/>
      <c r="V12" s="90"/>
      <c r="W12" s="90"/>
      <c r="X12" s="90"/>
      <c r="Y12" s="90"/>
      <c r="Z12" s="90"/>
      <c r="AA12" s="113"/>
      <c r="AB12" s="113"/>
      <c r="AC12" s="113"/>
      <c r="AD12" s="113"/>
      <c r="AE12" s="113"/>
      <c r="AF12" s="161"/>
      <c r="AG12" s="161"/>
      <c r="AH12" s="161"/>
      <c r="AI12" s="161"/>
      <c r="AJ12" s="161"/>
      <c r="AK12" s="159"/>
      <c r="AL12" s="159"/>
    </row>
    <row r="13" spans="1:38" ht="30">
      <c r="A13" s="117"/>
      <c r="B13" s="26" t="s">
        <v>79</v>
      </c>
      <c r="C13" s="13"/>
      <c r="D13" s="111"/>
      <c r="E13" s="111"/>
      <c r="F13" s="111"/>
      <c r="G13" s="102"/>
      <c r="H13" s="102"/>
      <c r="I13" s="102"/>
      <c r="J13" s="102"/>
      <c r="K13" s="102"/>
      <c r="L13" s="99"/>
      <c r="M13" s="99"/>
      <c r="N13" s="99"/>
      <c r="O13" s="99"/>
      <c r="P13" s="99"/>
      <c r="Q13" s="94"/>
      <c r="R13" s="94"/>
      <c r="S13" s="94"/>
      <c r="T13" s="94"/>
      <c r="U13" s="94"/>
      <c r="V13" s="91"/>
      <c r="W13" s="91"/>
      <c r="X13" s="91"/>
      <c r="Y13" s="91"/>
      <c r="Z13" s="91"/>
      <c r="AA13" s="114"/>
      <c r="AB13" s="114"/>
      <c r="AC13" s="114"/>
      <c r="AD13" s="114"/>
      <c r="AE13" s="114"/>
      <c r="AF13" s="162"/>
      <c r="AG13" s="162"/>
      <c r="AH13" s="162"/>
      <c r="AI13" s="162"/>
      <c r="AJ13" s="162"/>
      <c r="AK13" s="108"/>
      <c r="AL13" s="108"/>
    </row>
    <row r="14" spans="1:38" ht="45">
      <c r="A14" s="35" t="s">
        <v>16</v>
      </c>
      <c r="B14" s="32" t="s">
        <v>98</v>
      </c>
      <c r="C14" s="13"/>
      <c r="D14" s="53">
        <v>2</v>
      </c>
      <c r="E14" s="53"/>
      <c r="F14" s="53">
        <v>1</v>
      </c>
      <c r="G14" s="39">
        <v>20</v>
      </c>
      <c r="H14" s="39"/>
      <c r="I14" s="39"/>
      <c r="J14" s="39"/>
      <c r="K14" s="39">
        <v>5</v>
      </c>
      <c r="L14" s="22">
        <v>20</v>
      </c>
      <c r="M14" s="22"/>
      <c r="N14" s="22"/>
      <c r="O14" s="22"/>
      <c r="P14" s="22">
        <v>4</v>
      </c>
      <c r="Q14" s="42"/>
      <c r="R14" s="42"/>
      <c r="S14" s="42"/>
      <c r="T14" s="42"/>
      <c r="U14" s="42"/>
      <c r="V14" s="23"/>
      <c r="W14" s="23"/>
      <c r="X14" s="23"/>
      <c r="Y14" s="23"/>
      <c r="Z14" s="23"/>
      <c r="AA14" s="24"/>
      <c r="AB14" s="24"/>
      <c r="AC14" s="24"/>
      <c r="AD14" s="24"/>
      <c r="AE14" s="24"/>
      <c r="AF14" s="25"/>
      <c r="AG14" s="25"/>
      <c r="AH14" s="25"/>
      <c r="AI14" s="25"/>
      <c r="AJ14" s="25"/>
      <c r="AK14" s="13">
        <f>G14+H14+I14+J14+L14+M14+O14+N14+Q14+R14+S14+T14+V14+W14+X14+Y14+AA14+AB14+AC14+AD14+AF14+AG14+AH14+AI14</f>
        <v>40</v>
      </c>
      <c r="AL14" s="13">
        <f>K14+P14+U14+Z14+AE14+AJ14</f>
        <v>9</v>
      </c>
    </row>
    <row r="15" spans="1:38" ht="30">
      <c r="A15" s="71" t="s">
        <v>17</v>
      </c>
      <c r="B15" s="73" t="s">
        <v>105</v>
      </c>
      <c r="C15" s="13"/>
      <c r="D15" s="53"/>
      <c r="E15" s="53">
        <v>2</v>
      </c>
      <c r="F15" s="53"/>
      <c r="G15" s="39"/>
      <c r="H15" s="39"/>
      <c r="I15" s="39"/>
      <c r="J15" s="39"/>
      <c r="K15" s="39"/>
      <c r="L15" s="22"/>
      <c r="M15" s="22"/>
      <c r="N15" s="22">
        <v>20</v>
      </c>
      <c r="O15" s="22"/>
      <c r="P15" s="22">
        <v>2</v>
      </c>
      <c r="Q15" s="42"/>
      <c r="R15" s="42"/>
      <c r="S15" s="42"/>
      <c r="T15" s="42"/>
      <c r="U15" s="42"/>
      <c r="V15" s="23"/>
      <c r="W15" s="23"/>
      <c r="X15" s="23"/>
      <c r="Y15" s="23"/>
      <c r="Z15" s="23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13">
        <v>20</v>
      </c>
      <c r="AL15" s="13">
        <v>2</v>
      </c>
    </row>
    <row r="16" spans="1:38" ht="15">
      <c r="A16" s="71" t="s">
        <v>18</v>
      </c>
      <c r="B16" s="72" t="s">
        <v>102</v>
      </c>
      <c r="C16" s="13"/>
      <c r="D16" s="53"/>
      <c r="E16" s="53">
        <v>6</v>
      </c>
      <c r="F16" s="53"/>
      <c r="G16" s="39"/>
      <c r="H16" s="39"/>
      <c r="I16" s="39"/>
      <c r="J16" s="39"/>
      <c r="K16" s="39"/>
      <c r="L16" s="22"/>
      <c r="M16" s="22"/>
      <c r="N16" s="22"/>
      <c r="O16" s="22"/>
      <c r="P16" s="22"/>
      <c r="Q16" s="42"/>
      <c r="R16" s="42"/>
      <c r="S16" s="42"/>
      <c r="T16" s="42"/>
      <c r="U16" s="42"/>
      <c r="V16" s="23"/>
      <c r="W16" s="23"/>
      <c r="X16" s="23"/>
      <c r="Y16" s="23"/>
      <c r="Z16" s="23"/>
      <c r="AA16" s="24"/>
      <c r="AB16" s="24"/>
      <c r="AC16" s="24"/>
      <c r="AD16" s="24"/>
      <c r="AE16" s="24"/>
      <c r="AF16" s="25">
        <v>20</v>
      </c>
      <c r="AG16" s="25"/>
      <c r="AH16" s="25"/>
      <c r="AI16" s="25"/>
      <c r="AJ16" s="25">
        <v>2</v>
      </c>
      <c r="AK16" s="13">
        <v>20</v>
      </c>
      <c r="AL16" s="13">
        <v>2</v>
      </c>
    </row>
    <row r="17" spans="1:38" ht="15">
      <c r="A17" s="71" t="s">
        <v>83</v>
      </c>
      <c r="B17" s="72" t="s">
        <v>101</v>
      </c>
      <c r="C17" s="13"/>
      <c r="D17" s="53"/>
      <c r="E17" s="53"/>
      <c r="F17" s="53">
        <v>3</v>
      </c>
      <c r="G17" s="39"/>
      <c r="H17" s="39"/>
      <c r="I17" s="39"/>
      <c r="J17" s="39"/>
      <c r="K17" s="39"/>
      <c r="L17" s="22"/>
      <c r="M17" s="22"/>
      <c r="N17" s="22"/>
      <c r="O17" s="22"/>
      <c r="P17" s="22"/>
      <c r="Q17" s="42"/>
      <c r="R17" s="42"/>
      <c r="S17" s="42">
        <v>18</v>
      </c>
      <c r="T17" s="42"/>
      <c r="U17" s="42">
        <v>1</v>
      </c>
      <c r="V17" s="23"/>
      <c r="W17" s="23"/>
      <c r="X17" s="23"/>
      <c r="Y17" s="23"/>
      <c r="Z17" s="23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13">
        <v>18</v>
      </c>
      <c r="AL17" s="13">
        <v>1</v>
      </c>
    </row>
    <row r="18" spans="1:38" s="5" customFormat="1" ht="15">
      <c r="A18" s="78" t="s">
        <v>20</v>
      </c>
      <c r="B18" s="79"/>
      <c r="C18" s="6"/>
      <c r="D18" s="53"/>
      <c r="E18" s="53"/>
      <c r="F18" s="53"/>
      <c r="G18" s="40">
        <f aca="true" t="shared" si="0" ref="G18:AI18">SUM(G11:G14)</f>
        <v>20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5</v>
      </c>
      <c r="L18" s="14">
        <f t="shared" si="0"/>
        <v>20</v>
      </c>
      <c r="M18" s="14">
        <f t="shared" si="0"/>
        <v>0</v>
      </c>
      <c r="N18" s="14">
        <f>SUM(N11:N17)</f>
        <v>20</v>
      </c>
      <c r="O18" s="14">
        <f t="shared" si="0"/>
        <v>0</v>
      </c>
      <c r="P18" s="14">
        <f>SUM(P11:P17)</f>
        <v>6</v>
      </c>
      <c r="Q18" s="43">
        <f t="shared" si="0"/>
        <v>0</v>
      </c>
      <c r="R18" s="43">
        <f t="shared" si="0"/>
        <v>0</v>
      </c>
      <c r="S18" s="43">
        <f>SUM(S11:S17)</f>
        <v>58</v>
      </c>
      <c r="T18" s="43">
        <f t="shared" si="0"/>
        <v>0</v>
      </c>
      <c r="U18" s="43">
        <f>SUM(U11:U17)</f>
        <v>5</v>
      </c>
      <c r="V18" s="15">
        <f t="shared" si="0"/>
        <v>0</v>
      </c>
      <c r="W18" s="15">
        <f t="shared" si="0"/>
        <v>0</v>
      </c>
      <c r="X18" s="15">
        <f t="shared" si="0"/>
        <v>40</v>
      </c>
      <c r="Y18" s="15">
        <f t="shared" si="0"/>
        <v>0</v>
      </c>
      <c r="Z18" s="15">
        <f t="shared" si="0"/>
        <v>4</v>
      </c>
      <c r="AA18" s="27">
        <f t="shared" si="0"/>
        <v>0</v>
      </c>
      <c r="AB18" s="27">
        <f t="shared" si="0"/>
        <v>0</v>
      </c>
      <c r="AC18" s="27">
        <f t="shared" si="0"/>
        <v>20</v>
      </c>
      <c r="AD18" s="27">
        <f t="shared" si="0"/>
        <v>0</v>
      </c>
      <c r="AE18" s="27">
        <f t="shared" si="0"/>
        <v>2</v>
      </c>
      <c r="AF18" s="16">
        <f>SUM(AF11:AF17)</f>
        <v>20</v>
      </c>
      <c r="AG18" s="16">
        <f t="shared" si="0"/>
        <v>0</v>
      </c>
      <c r="AH18" s="16">
        <f t="shared" si="0"/>
        <v>20</v>
      </c>
      <c r="AI18" s="16">
        <f t="shared" si="0"/>
        <v>0</v>
      </c>
      <c r="AJ18" s="16">
        <f>SUM(AJ11:AJ17)</f>
        <v>5</v>
      </c>
      <c r="AK18" s="6">
        <f>SUM(AK11:AK17)</f>
        <v>218</v>
      </c>
      <c r="AL18" s="6">
        <f>SUM(AL11:AL17)</f>
        <v>27</v>
      </c>
    </row>
    <row r="19" spans="1:38" ht="15">
      <c r="A19" s="74" t="s">
        <v>36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</row>
    <row r="20" spans="1:38" ht="30">
      <c r="A20" s="36" t="s">
        <v>31</v>
      </c>
      <c r="B20" s="29" t="s">
        <v>44</v>
      </c>
      <c r="C20" s="13"/>
      <c r="D20" s="53" t="s">
        <v>29</v>
      </c>
      <c r="E20" s="53" t="s">
        <v>62</v>
      </c>
      <c r="F20" s="53"/>
      <c r="G20" s="39"/>
      <c r="H20" s="39"/>
      <c r="I20" s="39">
        <v>120</v>
      </c>
      <c r="J20" s="39"/>
      <c r="K20" s="39">
        <v>14</v>
      </c>
      <c r="L20" s="22"/>
      <c r="M20" s="22"/>
      <c r="N20" s="22">
        <v>120</v>
      </c>
      <c r="O20" s="22"/>
      <c r="P20" s="22">
        <v>14</v>
      </c>
      <c r="Q20" s="42"/>
      <c r="R20" s="42"/>
      <c r="S20" s="42">
        <v>60</v>
      </c>
      <c r="T20" s="42"/>
      <c r="U20" s="42">
        <v>8</v>
      </c>
      <c r="V20" s="23"/>
      <c r="W20" s="23"/>
      <c r="X20" s="23">
        <v>60</v>
      </c>
      <c r="Y20" s="23"/>
      <c r="Z20" s="23">
        <v>7</v>
      </c>
      <c r="AA20" s="24"/>
      <c r="AB20" s="24"/>
      <c r="AC20" s="24">
        <v>60</v>
      </c>
      <c r="AD20" s="24"/>
      <c r="AE20" s="24">
        <v>6</v>
      </c>
      <c r="AF20" s="25"/>
      <c r="AG20" s="25"/>
      <c r="AH20" s="25">
        <v>60</v>
      </c>
      <c r="AI20" s="25"/>
      <c r="AJ20" s="25">
        <v>6</v>
      </c>
      <c r="AK20" s="13">
        <f aca="true" t="shared" si="1" ref="AK20:AK27">G20+H20+I20+J20+L20+M20+O20+N20+Q20+R20+S20+T20+V20+W20+X20+Y20+AA20+AB20+AC20+AD20+AF20+AG20+AH20+AI20</f>
        <v>480</v>
      </c>
      <c r="AL20" s="13">
        <f aca="true" t="shared" si="2" ref="AL20:AL28">K20+P20+U20+Z20+AE20+AJ20</f>
        <v>55</v>
      </c>
    </row>
    <row r="21" spans="1:38" ht="15">
      <c r="A21" s="36" t="s">
        <v>32</v>
      </c>
      <c r="B21" s="52" t="s">
        <v>94</v>
      </c>
      <c r="C21" s="13"/>
      <c r="D21" s="53">
        <v>2</v>
      </c>
      <c r="E21" s="53">
        <v>1</v>
      </c>
      <c r="F21" s="53"/>
      <c r="G21" s="39">
        <v>20</v>
      </c>
      <c r="H21" s="39"/>
      <c r="I21" s="39"/>
      <c r="J21" s="39"/>
      <c r="K21" s="39">
        <v>2</v>
      </c>
      <c r="L21" s="22">
        <v>20</v>
      </c>
      <c r="M21" s="22"/>
      <c r="N21" s="22"/>
      <c r="O21" s="22"/>
      <c r="P21" s="22">
        <v>2</v>
      </c>
      <c r="Q21" s="42"/>
      <c r="R21" s="42"/>
      <c r="S21" s="42"/>
      <c r="T21" s="42"/>
      <c r="U21" s="42"/>
      <c r="V21" s="23"/>
      <c r="W21" s="23"/>
      <c r="X21" s="23"/>
      <c r="Y21" s="23"/>
      <c r="Z21" s="23"/>
      <c r="AA21" s="24"/>
      <c r="AB21" s="24"/>
      <c r="AC21" s="24"/>
      <c r="AD21" s="24"/>
      <c r="AE21" s="24"/>
      <c r="AF21" s="25"/>
      <c r="AG21" s="25"/>
      <c r="AH21" s="25"/>
      <c r="AI21" s="25"/>
      <c r="AJ21" s="25"/>
      <c r="AK21" s="13">
        <f t="shared" si="1"/>
        <v>40</v>
      </c>
      <c r="AL21" s="13">
        <f t="shared" si="2"/>
        <v>4</v>
      </c>
    </row>
    <row r="22" spans="1:38" ht="15">
      <c r="A22" s="103" t="s">
        <v>33</v>
      </c>
      <c r="B22" s="105" t="s">
        <v>93</v>
      </c>
      <c r="C22" s="107"/>
      <c r="D22" s="53" t="s">
        <v>96</v>
      </c>
      <c r="E22" s="53"/>
      <c r="F22" s="53"/>
      <c r="G22" s="68">
        <v>20</v>
      </c>
      <c r="H22" s="68"/>
      <c r="I22" s="68"/>
      <c r="J22" s="68"/>
      <c r="K22" s="68">
        <v>3</v>
      </c>
      <c r="L22" s="69">
        <v>20</v>
      </c>
      <c r="M22" s="69"/>
      <c r="N22" s="69"/>
      <c r="O22" s="69"/>
      <c r="P22" s="69">
        <v>3</v>
      </c>
      <c r="Q22" s="42">
        <v>20</v>
      </c>
      <c r="R22" s="42"/>
      <c r="S22" s="42"/>
      <c r="T22" s="42"/>
      <c r="U22" s="42">
        <v>3</v>
      </c>
      <c r="V22" s="23"/>
      <c r="W22" s="23"/>
      <c r="X22" s="23"/>
      <c r="Y22" s="23"/>
      <c r="Z22" s="23"/>
      <c r="AA22" s="24"/>
      <c r="AB22" s="24"/>
      <c r="AC22" s="24"/>
      <c r="AD22" s="24"/>
      <c r="AE22" s="24"/>
      <c r="AF22" s="25"/>
      <c r="AG22" s="25"/>
      <c r="AH22" s="25"/>
      <c r="AI22" s="25"/>
      <c r="AJ22" s="25"/>
      <c r="AK22" s="13">
        <f>SUM(G22,L22,Q22,V22,AA22)</f>
        <v>60</v>
      </c>
      <c r="AL22" s="13">
        <f>SUM(K22,P22,U22,Z22,AE22)</f>
        <v>9</v>
      </c>
    </row>
    <row r="23" spans="1:38" ht="15">
      <c r="A23" s="104"/>
      <c r="B23" s="106"/>
      <c r="C23" s="108"/>
      <c r="D23" s="53">
        <v>5</v>
      </c>
      <c r="E23" s="70">
        <v>1.4</v>
      </c>
      <c r="F23" s="53"/>
      <c r="G23" s="68"/>
      <c r="H23" s="68"/>
      <c r="I23" s="68">
        <v>20</v>
      </c>
      <c r="J23" s="68"/>
      <c r="K23" s="68">
        <v>3</v>
      </c>
      <c r="L23" s="69"/>
      <c r="M23" s="69"/>
      <c r="N23" s="69"/>
      <c r="O23" s="69"/>
      <c r="P23" s="69"/>
      <c r="Q23" s="42"/>
      <c r="R23" s="42"/>
      <c r="S23" s="42"/>
      <c r="T23" s="42"/>
      <c r="U23" s="42"/>
      <c r="V23" s="23"/>
      <c r="W23" s="23"/>
      <c r="X23" s="23">
        <v>20</v>
      </c>
      <c r="Y23" s="23"/>
      <c r="Z23" s="23">
        <v>3</v>
      </c>
      <c r="AA23" s="24"/>
      <c r="AB23" s="24"/>
      <c r="AC23" s="24">
        <v>20</v>
      </c>
      <c r="AD23" s="24"/>
      <c r="AE23" s="24">
        <v>4</v>
      </c>
      <c r="AF23" s="25"/>
      <c r="AG23" s="25"/>
      <c r="AH23" s="25"/>
      <c r="AI23" s="25"/>
      <c r="AJ23" s="25"/>
      <c r="AK23" s="13">
        <f>G23+H23+I23+J23+L23+M23+O23+N23+Q23+R23+S23+T23+V23+W23+X23+Y23+AA23+AB23+AC23+AD23+AF23+AG23+AH23+AI23</f>
        <v>60</v>
      </c>
      <c r="AL23" s="13">
        <f>K23+P23+U23+Z23+AE23+AJ23</f>
        <v>10</v>
      </c>
    </row>
    <row r="24" spans="1:38" ht="45">
      <c r="A24" s="36" t="s">
        <v>34</v>
      </c>
      <c r="B24" s="52" t="s">
        <v>95</v>
      </c>
      <c r="C24" s="13"/>
      <c r="D24" s="53">
        <v>2</v>
      </c>
      <c r="E24" s="53">
        <v>1</v>
      </c>
      <c r="F24" s="53"/>
      <c r="G24" s="39">
        <v>20</v>
      </c>
      <c r="H24" s="39"/>
      <c r="I24" s="39"/>
      <c r="J24" s="39"/>
      <c r="K24" s="39">
        <v>3</v>
      </c>
      <c r="L24" s="22">
        <v>20</v>
      </c>
      <c r="M24" s="22"/>
      <c r="N24" s="22"/>
      <c r="O24" s="22"/>
      <c r="P24" s="22">
        <v>3</v>
      </c>
      <c r="Q24" s="42"/>
      <c r="R24" s="42"/>
      <c r="S24" s="42"/>
      <c r="T24" s="42"/>
      <c r="U24" s="42"/>
      <c r="V24" s="23"/>
      <c r="W24" s="23"/>
      <c r="X24" s="23"/>
      <c r="Y24" s="23"/>
      <c r="Z24" s="23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13">
        <f t="shared" si="1"/>
        <v>40</v>
      </c>
      <c r="AL24" s="13">
        <f t="shared" si="2"/>
        <v>6</v>
      </c>
    </row>
    <row r="25" spans="1:38" ht="15">
      <c r="A25" s="36" t="s">
        <v>37</v>
      </c>
      <c r="B25" s="29" t="s">
        <v>45</v>
      </c>
      <c r="C25" s="13"/>
      <c r="D25" s="53">
        <v>3</v>
      </c>
      <c r="E25" s="53">
        <v>2</v>
      </c>
      <c r="F25" s="53"/>
      <c r="G25" s="39"/>
      <c r="H25" s="39"/>
      <c r="I25" s="39"/>
      <c r="J25" s="39"/>
      <c r="K25" s="39"/>
      <c r="L25" s="22">
        <v>20</v>
      </c>
      <c r="M25" s="22"/>
      <c r="N25" s="22"/>
      <c r="O25" s="22"/>
      <c r="P25" s="22">
        <v>2</v>
      </c>
      <c r="Q25" s="42">
        <v>10</v>
      </c>
      <c r="R25" s="42"/>
      <c r="S25" s="42"/>
      <c r="T25" s="42"/>
      <c r="U25" s="42">
        <v>3</v>
      </c>
      <c r="V25" s="23"/>
      <c r="W25" s="23"/>
      <c r="X25" s="23"/>
      <c r="Y25" s="23"/>
      <c r="Z25" s="23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13">
        <f t="shared" si="1"/>
        <v>30</v>
      </c>
      <c r="AL25" s="13">
        <f t="shared" si="2"/>
        <v>5</v>
      </c>
    </row>
    <row r="26" spans="1:38" ht="30">
      <c r="A26" s="36" t="s">
        <v>41</v>
      </c>
      <c r="B26" s="29" t="s">
        <v>46</v>
      </c>
      <c r="C26" s="13"/>
      <c r="D26" s="53">
        <v>5</v>
      </c>
      <c r="E26" s="53">
        <v>4</v>
      </c>
      <c r="F26" s="53"/>
      <c r="G26" s="39"/>
      <c r="H26" s="39"/>
      <c r="I26" s="39"/>
      <c r="J26" s="39"/>
      <c r="K26" s="39"/>
      <c r="L26" s="22"/>
      <c r="M26" s="22"/>
      <c r="N26" s="22"/>
      <c r="O26" s="22"/>
      <c r="P26" s="22"/>
      <c r="Q26" s="42"/>
      <c r="R26" s="42"/>
      <c r="S26" s="42"/>
      <c r="T26" s="42"/>
      <c r="U26" s="42"/>
      <c r="V26" s="23">
        <v>10</v>
      </c>
      <c r="W26" s="23"/>
      <c r="X26" s="23"/>
      <c r="Y26" s="23"/>
      <c r="Z26" s="23">
        <v>2</v>
      </c>
      <c r="AA26" s="24">
        <v>20</v>
      </c>
      <c r="AB26" s="24"/>
      <c r="AC26" s="24"/>
      <c r="AD26" s="24"/>
      <c r="AE26" s="24">
        <v>2</v>
      </c>
      <c r="AF26" s="25"/>
      <c r="AG26" s="25"/>
      <c r="AH26" s="25"/>
      <c r="AI26" s="25"/>
      <c r="AJ26" s="25"/>
      <c r="AK26" s="13">
        <f>G26+H26+I26+J26+L26+M26+O26+N26+Q26+R26+S26+T26+V26+W26+X26+Y26+AA26+AB26+AC26+AD26+AF26+AG26+AH26+AI26</f>
        <v>30</v>
      </c>
      <c r="AL26" s="13">
        <f t="shared" si="2"/>
        <v>4</v>
      </c>
    </row>
    <row r="27" spans="1:38" ht="30">
      <c r="A27" s="36" t="s">
        <v>53</v>
      </c>
      <c r="B27" s="52" t="s">
        <v>74</v>
      </c>
      <c r="C27" s="13"/>
      <c r="D27" s="53">
        <v>6</v>
      </c>
      <c r="E27" s="53"/>
      <c r="F27" s="53">
        <v>5</v>
      </c>
      <c r="G27" s="39"/>
      <c r="H27" s="39"/>
      <c r="I27" s="39"/>
      <c r="J27" s="39"/>
      <c r="K27" s="39"/>
      <c r="L27" s="22"/>
      <c r="M27" s="22"/>
      <c r="N27" s="22"/>
      <c r="O27" s="22"/>
      <c r="P27" s="22"/>
      <c r="Q27" s="42"/>
      <c r="R27" s="42"/>
      <c r="S27" s="42"/>
      <c r="T27" s="42"/>
      <c r="U27" s="42"/>
      <c r="V27" s="23"/>
      <c r="W27" s="23"/>
      <c r="X27" s="23"/>
      <c r="Y27" s="23"/>
      <c r="Z27" s="23"/>
      <c r="AA27" s="24">
        <v>10</v>
      </c>
      <c r="AB27" s="24"/>
      <c r="AC27" s="24"/>
      <c r="AD27" s="24"/>
      <c r="AE27" s="24">
        <v>2</v>
      </c>
      <c r="AF27" s="25">
        <v>10</v>
      </c>
      <c r="AG27" s="25"/>
      <c r="AH27" s="25"/>
      <c r="AI27" s="25"/>
      <c r="AJ27" s="25">
        <v>2</v>
      </c>
      <c r="AK27" s="13">
        <f t="shared" si="1"/>
        <v>20</v>
      </c>
      <c r="AL27" s="13">
        <f t="shared" si="2"/>
        <v>4</v>
      </c>
    </row>
    <row r="28" spans="1:38" ht="30">
      <c r="A28" s="36" t="s">
        <v>54</v>
      </c>
      <c r="B28" s="30" t="s">
        <v>19</v>
      </c>
      <c r="C28" s="13"/>
      <c r="D28" s="53"/>
      <c r="E28" s="53"/>
      <c r="F28" s="53">
        <v>5.6</v>
      </c>
      <c r="G28" s="39"/>
      <c r="H28" s="39"/>
      <c r="I28" s="39"/>
      <c r="J28" s="39"/>
      <c r="K28" s="39"/>
      <c r="L28" s="22"/>
      <c r="M28" s="22"/>
      <c r="N28" s="22"/>
      <c r="O28" s="22"/>
      <c r="P28" s="22"/>
      <c r="Q28" s="42"/>
      <c r="R28" s="42"/>
      <c r="S28" s="42"/>
      <c r="T28" s="42"/>
      <c r="U28" s="42"/>
      <c r="V28" s="23"/>
      <c r="W28" s="23"/>
      <c r="X28" s="23"/>
      <c r="Y28" s="23"/>
      <c r="Z28" s="23"/>
      <c r="AA28" s="24"/>
      <c r="AB28" s="24"/>
      <c r="AC28" s="24"/>
      <c r="AD28" s="24">
        <v>20</v>
      </c>
      <c r="AE28" s="24">
        <v>3</v>
      </c>
      <c r="AF28" s="25"/>
      <c r="AG28" s="25"/>
      <c r="AH28" s="25"/>
      <c r="AI28" s="25">
        <v>20</v>
      </c>
      <c r="AJ28" s="25">
        <v>7</v>
      </c>
      <c r="AK28" s="13">
        <f>G28+H28+I28+J28+L28+M28+O28+N28+Q28+R28+S28+T28+V28+W28+X28+Y28+AA28+AB28+AC28+AD28+AF28+AG28+AH28+AI28</f>
        <v>40</v>
      </c>
      <c r="AL28" s="13">
        <f t="shared" si="2"/>
        <v>10</v>
      </c>
    </row>
    <row r="29" spans="1:38" ht="15" customHeight="1">
      <c r="A29" s="85" t="s">
        <v>20</v>
      </c>
      <c r="B29" s="86"/>
      <c r="C29" s="13"/>
      <c r="D29" s="53"/>
      <c r="E29" s="53"/>
      <c r="F29" s="53"/>
      <c r="G29" s="40">
        <f>G20+G23+G24+G25+G26+G27</f>
        <v>20</v>
      </c>
      <c r="H29" s="40">
        <f>H20+H23+H24+H25+H26+H27</f>
        <v>0</v>
      </c>
      <c r="I29" s="40">
        <f>I20+I23+I24+I25+I26+I27</f>
        <v>140</v>
      </c>
      <c r="J29" s="40">
        <v>0</v>
      </c>
      <c r="K29" s="40">
        <f aca="true" t="shared" si="3" ref="K29:T29">K20+K23+K24+K25+K26+K27</f>
        <v>20</v>
      </c>
      <c r="L29" s="14">
        <f t="shared" si="3"/>
        <v>40</v>
      </c>
      <c r="M29" s="14">
        <f t="shared" si="3"/>
        <v>0</v>
      </c>
      <c r="N29" s="14">
        <f t="shared" si="3"/>
        <v>120</v>
      </c>
      <c r="O29" s="14">
        <f t="shared" si="3"/>
        <v>0</v>
      </c>
      <c r="P29" s="14">
        <f>SUM(P20:P28)</f>
        <v>24</v>
      </c>
      <c r="Q29" s="43">
        <f t="shared" si="3"/>
        <v>10</v>
      </c>
      <c r="R29" s="43">
        <f t="shared" si="3"/>
        <v>0</v>
      </c>
      <c r="S29" s="43">
        <f t="shared" si="3"/>
        <v>60</v>
      </c>
      <c r="T29" s="43">
        <f t="shared" si="3"/>
        <v>0</v>
      </c>
      <c r="U29" s="43">
        <f>SUM(U20:U28)</f>
        <v>14</v>
      </c>
      <c r="V29" s="15">
        <f aca="true" t="shared" si="4" ref="V29:AC29">V20+V23+V24+V25+V26+V27</f>
        <v>10</v>
      </c>
      <c r="W29" s="15">
        <f t="shared" si="4"/>
        <v>0</v>
      </c>
      <c r="X29" s="15">
        <f t="shared" si="4"/>
        <v>80</v>
      </c>
      <c r="Y29" s="15">
        <f t="shared" si="4"/>
        <v>0</v>
      </c>
      <c r="Z29" s="15">
        <f t="shared" si="4"/>
        <v>12</v>
      </c>
      <c r="AA29" s="27">
        <f t="shared" si="4"/>
        <v>30</v>
      </c>
      <c r="AB29" s="27">
        <f t="shared" si="4"/>
        <v>0</v>
      </c>
      <c r="AC29" s="27">
        <f t="shared" si="4"/>
        <v>80</v>
      </c>
      <c r="AD29" s="27">
        <f>AD28</f>
        <v>20</v>
      </c>
      <c r="AE29" s="27">
        <f>AE20+AE23+AE24+AE25+AE26+AE27+AE28</f>
        <v>17</v>
      </c>
      <c r="AF29" s="16">
        <f>AF20+AF23+AF24+AF25+AF26+AF27</f>
        <v>10</v>
      </c>
      <c r="AG29" s="16">
        <f>AG20+AG23+AG24+AG25+AG26+AG27</f>
        <v>0</v>
      </c>
      <c r="AH29" s="16">
        <f>AH20+AH23+AH24+AH25+AH26+AH27</f>
        <v>60</v>
      </c>
      <c r="AI29" s="16">
        <f>AI28</f>
        <v>20</v>
      </c>
      <c r="AJ29" s="16">
        <f>AJ20+AJ23+AJ24+AJ25+AJ26+AJ27+AJ28</f>
        <v>15</v>
      </c>
      <c r="AK29" s="6">
        <f>SUM(AK20:AK28)</f>
        <v>800</v>
      </c>
      <c r="AL29" s="6">
        <f>SUM(AL20:AL28)</f>
        <v>107</v>
      </c>
    </row>
    <row r="30" spans="1:38" ht="15">
      <c r="A30" s="74" t="s">
        <v>86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spans="1:38" ht="15">
      <c r="A31" s="45" t="s">
        <v>55</v>
      </c>
      <c r="B31" s="30" t="s">
        <v>47</v>
      </c>
      <c r="C31" s="13"/>
      <c r="D31" s="53">
        <v>3</v>
      </c>
      <c r="E31" s="53"/>
      <c r="F31" s="53"/>
      <c r="G31" s="39"/>
      <c r="H31" s="39"/>
      <c r="I31" s="39"/>
      <c r="J31" s="39"/>
      <c r="K31" s="39"/>
      <c r="L31" s="22"/>
      <c r="M31" s="22"/>
      <c r="N31" s="22"/>
      <c r="O31" s="22"/>
      <c r="P31" s="22"/>
      <c r="Q31" s="42">
        <v>20</v>
      </c>
      <c r="R31" s="42"/>
      <c r="S31" s="42"/>
      <c r="T31" s="42"/>
      <c r="U31" s="42">
        <v>2</v>
      </c>
      <c r="V31" s="23"/>
      <c r="W31" s="23"/>
      <c r="X31" s="23"/>
      <c r="Y31" s="23"/>
      <c r="Z31" s="23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13">
        <f aca="true" t="shared" si="5" ref="AK31:AK36">G31+H31+I31+J31+L31+M31+O31+N31+Q31+R31+S31+T31+V31+W31+X31+Y31+AA31+AB31+AC31+AD31+AF31+AG31+AH31+AI31</f>
        <v>20</v>
      </c>
      <c r="AL31" s="13">
        <f aca="true" t="shared" si="6" ref="AL31:AL36">K31+P31+U31+Z31+AE31+AJ31</f>
        <v>2</v>
      </c>
    </row>
    <row r="32" spans="1:38" ht="63.75" customHeight="1">
      <c r="A32" s="45" t="s">
        <v>56</v>
      </c>
      <c r="B32" s="30" t="s">
        <v>59</v>
      </c>
      <c r="C32" s="13"/>
      <c r="D32" s="53">
        <v>4</v>
      </c>
      <c r="E32" s="53">
        <v>3</v>
      </c>
      <c r="F32" s="53"/>
      <c r="G32" s="39"/>
      <c r="H32" s="39"/>
      <c r="I32" s="39"/>
      <c r="J32" s="39"/>
      <c r="K32" s="39"/>
      <c r="L32" s="22"/>
      <c r="M32" s="22"/>
      <c r="N32" s="22"/>
      <c r="O32" s="22"/>
      <c r="P32" s="22"/>
      <c r="Q32" s="42"/>
      <c r="R32" s="42"/>
      <c r="S32" s="42">
        <v>20</v>
      </c>
      <c r="T32" s="42"/>
      <c r="U32" s="42">
        <v>3</v>
      </c>
      <c r="V32" s="23"/>
      <c r="W32" s="23"/>
      <c r="X32" s="23">
        <v>20</v>
      </c>
      <c r="Y32" s="23"/>
      <c r="Z32" s="23">
        <v>5</v>
      </c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13">
        <f t="shared" si="5"/>
        <v>40</v>
      </c>
      <c r="AL32" s="13">
        <f t="shared" si="6"/>
        <v>8</v>
      </c>
    </row>
    <row r="33" spans="1:38" ht="18.75" customHeight="1">
      <c r="A33" s="66" t="s">
        <v>57</v>
      </c>
      <c r="B33" s="67" t="s">
        <v>38</v>
      </c>
      <c r="C33" s="65"/>
      <c r="D33" s="58">
        <v>5</v>
      </c>
      <c r="E33" s="58">
        <v>3.4</v>
      </c>
      <c r="F33" s="58"/>
      <c r="G33" s="59"/>
      <c r="H33" s="59"/>
      <c r="I33" s="59"/>
      <c r="J33" s="59"/>
      <c r="K33" s="59"/>
      <c r="L33" s="60"/>
      <c r="M33" s="60"/>
      <c r="N33" s="60"/>
      <c r="O33" s="60"/>
      <c r="P33" s="60"/>
      <c r="Q33" s="61"/>
      <c r="R33" s="61"/>
      <c r="S33" s="61">
        <v>20</v>
      </c>
      <c r="T33" s="61"/>
      <c r="U33" s="61">
        <v>4</v>
      </c>
      <c r="V33" s="62"/>
      <c r="W33" s="62"/>
      <c r="X33" s="62">
        <v>20</v>
      </c>
      <c r="Y33" s="62"/>
      <c r="Z33" s="62">
        <v>4</v>
      </c>
      <c r="AA33" s="63"/>
      <c r="AB33" s="63"/>
      <c r="AC33" s="63">
        <v>20</v>
      </c>
      <c r="AD33" s="63"/>
      <c r="AE33" s="63">
        <v>4</v>
      </c>
      <c r="AF33" s="64"/>
      <c r="AG33" s="64"/>
      <c r="AH33" s="64"/>
      <c r="AI33" s="64"/>
      <c r="AJ33" s="64"/>
      <c r="AK33" s="58">
        <f>SUM(S33,X33,AC33)</f>
        <v>60</v>
      </c>
      <c r="AL33" s="58">
        <f>SUM(U33,Z33,AE33)</f>
        <v>12</v>
      </c>
    </row>
    <row r="34" spans="1:38" ht="15">
      <c r="A34" s="45" t="s">
        <v>58</v>
      </c>
      <c r="B34" s="30" t="s">
        <v>39</v>
      </c>
      <c r="C34" s="13"/>
      <c r="D34" s="53">
        <v>5</v>
      </c>
      <c r="E34" s="53">
        <v>4</v>
      </c>
      <c r="F34" s="53"/>
      <c r="G34" s="39"/>
      <c r="H34" s="39"/>
      <c r="I34" s="39"/>
      <c r="J34" s="39"/>
      <c r="K34" s="39"/>
      <c r="L34" s="22"/>
      <c r="M34" s="22"/>
      <c r="N34" s="22"/>
      <c r="O34" s="22"/>
      <c r="P34" s="22"/>
      <c r="Q34" s="42"/>
      <c r="R34" s="42"/>
      <c r="S34" s="42"/>
      <c r="T34" s="42"/>
      <c r="U34" s="42"/>
      <c r="V34" s="23"/>
      <c r="W34" s="23"/>
      <c r="X34" s="23">
        <v>20</v>
      </c>
      <c r="Y34" s="23"/>
      <c r="Z34" s="23">
        <v>3</v>
      </c>
      <c r="AA34" s="24"/>
      <c r="AB34" s="24"/>
      <c r="AC34" s="24">
        <v>20</v>
      </c>
      <c r="AD34" s="24"/>
      <c r="AE34" s="24">
        <v>5</v>
      </c>
      <c r="AF34" s="25"/>
      <c r="AG34" s="25"/>
      <c r="AH34" s="25"/>
      <c r="AI34" s="25"/>
      <c r="AJ34" s="25"/>
      <c r="AK34" s="13">
        <f t="shared" si="5"/>
        <v>40</v>
      </c>
      <c r="AL34" s="13">
        <f t="shared" si="6"/>
        <v>8</v>
      </c>
    </row>
    <row r="35" spans="1:38" ht="30.75" customHeight="1">
      <c r="A35" s="45" t="s">
        <v>88</v>
      </c>
      <c r="B35" s="30" t="s">
        <v>48</v>
      </c>
      <c r="C35" s="13"/>
      <c r="D35" s="53"/>
      <c r="E35" s="53">
        <v>6</v>
      </c>
      <c r="F35" s="53"/>
      <c r="G35" s="39"/>
      <c r="H35" s="39"/>
      <c r="I35" s="39"/>
      <c r="J35" s="39"/>
      <c r="K35" s="39"/>
      <c r="L35" s="22"/>
      <c r="M35" s="22"/>
      <c r="N35" s="22"/>
      <c r="O35" s="22"/>
      <c r="P35" s="22"/>
      <c r="Q35" s="42"/>
      <c r="R35" s="42"/>
      <c r="S35" s="42"/>
      <c r="T35" s="42"/>
      <c r="U35" s="42"/>
      <c r="V35" s="23"/>
      <c r="W35" s="23"/>
      <c r="X35" s="23"/>
      <c r="Y35" s="23"/>
      <c r="Z35" s="23"/>
      <c r="AA35" s="24"/>
      <c r="AB35" s="24"/>
      <c r="AC35" s="24"/>
      <c r="AD35" s="24"/>
      <c r="AE35" s="24"/>
      <c r="AF35" s="25"/>
      <c r="AG35" s="25"/>
      <c r="AH35" s="25">
        <v>20</v>
      </c>
      <c r="AI35" s="25"/>
      <c r="AJ35" s="25">
        <v>6</v>
      </c>
      <c r="AK35" s="13">
        <f t="shared" si="5"/>
        <v>20</v>
      </c>
      <c r="AL35" s="13">
        <f t="shared" si="6"/>
        <v>6</v>
      </c>
    </row>
    <row r="36" spans="1:38" ht="30" customHeight="1">
      <c r="A36" s="45" t="s">
        <v>89</v>
      </c>
      <c r="B36" s="30" t="s">
        <v>49</v>
      </c>
      <c r="C36" s="13"/>
      <c r="D36" s="53"/>
      <c r="E36" s="53">
        <v>6</v>
      </c>
      <c r="F36" s="53"/>
      <c r="G36" s="39"/>
      <c r="H36" s="39"/>
      <c r="I36" s="39"/>
      <c r="J36" s="39"/>
      <c r="K36" s="39"/>
      <c r="L36" s="22"/>
      <c r="M36" s="22"/>
      <c r="N36" s="22"/>
      <c r="O36" s="22"/>
      <c r="P36" s="22"/>
      <c r="Q36" s="42"/>
      <c r="R36" s="42"/>
      <c r="S36" s="42"/>
      <c r="T36" s="42"/>
      <c r="U36" s="42"/>
      <c r="V36" s="23"/>
      <c r="W36" s="23"/>
      <c r="X36" s="23"/>
      <c r="Y36" s="23"/>
      <c r="Z36" s="23"/>
      <c r="AA36" s="24"/>
      <c r="AB36" s="24"/>
      <c r="AC36" s="24"/>
      <c r="AD36" s="24"/>
      <c r="AE36" s="24"/>
      <c r="AF36" s="25">
        <v>20</v>
      </c>
      <c r="AG36" s="25"/>
      <c r="AH36" s="25"/>
      <c r="AI36" s="25"/>
      <c r="AJ36" s="25">
        <v>2</v>
      </c>
      <c r="AK36" s="13">
        <f t="shared" si="5"/>
        <v>20</v>
      </c>
      <c r="AL36" s="13">
        <f t="shared" si="6"/>
        <v>2</v>
      </c>
    </row>
    <row r="37" spans="1:38" s="5" customFormat="1" ht="15">
      <c r="A37" s="78" t="s">
        <v>20</v>
      </c>
      <c r="B37" s="79"/>
      <c r="C37" s="6"/>
      <c r="D37" s="53"/>
      <c r="E37" s="53"/>
      <c r="F37" s="53"/>
      <c r="G37" s="40">
        <f aca="true" t="shared" si="7" ref="G37:AL37">SUM(G31:G36)</f>
        <v>0</v>
      </c>
      <c r="H37" s="40">
        <f t="shared" si="7"/>
        <v>0</v>
      </c>
      <c r="I37" s="40">
        <f t="shared" si="7"/>
        <v>0</v>
      </c>
      <c r="J37" s="40">
        <f t="shared" si="7"/>
        <v>0</v>
      </c>
      <c r="K37" s="40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0</v>
      </c>
      <c r="P37" s="14">
        <f t="shared" si="7"/>
        <v>0</v>
      </c>
      <c r="Q37" s="43">
        <f t="shared" si="7"/>
        <v>20</v>
      </c>
      <c r="R37" s="43">
        <f t="shared" si="7"/>
        <v>0</v>
      </c>
      <c r="S37" s="43">
        <f t="shared" si="7"/>
        <v>40</v>
      </c>
      <c r="T37" s="43">
        <f t="shared" si="7"/>
        <v>0</v>
      </c>
      <c r="U37" s="43">
        <f t="shared" si="7"/>
        <v>9</v>
      </c>
      <c r="V37" s="15">
        <f t="shared" si="7"/>
        <v>0</v>
      </c>
      <c r="W37" s="15">
        <f t="shared" si="7"/>
        <v>0</v>
      </c>
      <c r="X37" s="15">
        <f t="shared" si="7"/>
        <v>60</v>
      </c>
      <c r="Y37" s="15">
        <f t="shared" si="7"/>
        <v>0</v>
      </c>
      <c r="Z37" s="15">
        <f t="shared" si="7"/>
        <v>12</v>
      </c>
      <c r="AA37" s="27">
        <f t="shared" si="7"/>
        <v>0</v>
      </c>
      <c r="AB37" s="27">
        <f t="shared" si="7"/>
        <v>0</v>
      </c>
      <c r="AC37" s="27">
        <f t="shared" si="7"/>
        <v>40</v>
      </c>
      <c r="AD37" s="27">
        <f t="shared" si="7"/>
        <v>0</v>
      </c>
      <c r="AE37" s="27">
        <f t="shared" si="7"/>
        <v>9</v>
      </c>
      <c r="AF37" s="16">
        <f t="shared" si="7"/>
        <v>20</v>
      </c>
      <c r="AG37" s="16">
        <f t="shared" si="7"/>
        <v>0</v>
      </c>
      <c r="AH37" s="16">
        <f t="shared" si="7"/>
        <v>20</v>
      </c>
      <c r="AI37" s="16">
        <f t="shared" si="7"/>
        <v>0</v>
      </c>
      <c r="AJ37" s="16">
        <f t="shared" si="7"/>
        <v>8</v>
      </c>
      <c r="AK37" s="6">
        <f t="shared" si="7"/>
        <v>200</v>
      </c>
      <c r="AL37" s="6">
        <f t="shared" si="7"/>
        <v>38</v>
      </c>
    </row>
    <row r="38" spans="1:38" ht="15">
      <c r="A38" s="74" t="s">
        <v>87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30">
      <c r="A39" s="45" t="s">
        <v>90</v>
      </c>
      <c r="B39" s="30" t="s">
        <v>50</v>
      </c>
      <c r="C39" s="13"/>
      <c r="D39" s="53"/>
      <c r="E39" s="53" t="s">
        <v>51</v>
      </c>
      <c r="F39" s="53"/>
      <c r="G39" s="39"/>
      <c r="H39" s="39"/>
      <c r="I39" s="39"/>
      <c r="J39" s="39"/>
      <c r="K39" s="39"/>
      <c r="L39" s="22"/>
      <c r="M39" s="22"/>
      <c r="N39" s="22"/>
      <c r="O39" s="22"/>
      <c r="P39" s="22"/>
      <c r="Q39" s="42"/>
      <c r="R39" s="42"/>
      <c r="S39" s="42">
        <v>20</v>
      </c>
      <c r="T39" s="42"/>
      <c r="U39" s="42">
        <v>4</v>
      </c>
      <c r="V39" s="23"/>
      <c r="W39" s="23"/>
      <c r="X39" s="23">
        <v>20</v>
      </c>
      <c r="Y39" s="23"/>
      <c r="Z39" s="23">
        <v>4</v>
      </c>
      <c r="AA39" s="24"/>
      <c r="AB39" s="24"/>
      <c r="AC39" s="24">
        <v>20</v>
      </c>
      <c r="AD39" s="24"/>
      <c r="AE39" s="24">
        <v>3</v>
      </c>
      <c r="AF39" s="25"/>
      <c r="AG39" s="25"/>
      <c r="AH39" s="25">
        <v>20</v>
      </c>
      <c r="AI39" s="25"/>
      <c r="AJ39" s="25">
        <v>4</v>
      </c>
      <c r="AK39" s="13">
        <f>G39+H39+I39+J39+L39+M39+O39+N39+Q39+R39+S39+T39+V39+W39+X39+Y39+AA39+AB39+AC39+AD39+AF39+AG39+AH39+AI39</f>
        <v>80</v>
      </c>
      <c r="AL39" s="13">
        <f>K39+P39+U39+Z39+AE39+AJ39</f>
        <v>15</v>
      </c>
    </row>
    <row r="40" spans="1:38" ht="30">
      <c r="A40" s="45" t="s">
        <v>91</v>
      </c>
      <c r="B40" s="30" t="s">
        <v>42</v>
      </c>
      <c r="C40" s="13"/>
      <c r="D40" s="53">
        <v>4</v>
      </c>
      <c r="E40" s="53">
        <v>3</v>
      </c>
      <c r="F40" s="53"/>
      <c r="G40" s="39"/>
      <c r="H40" s="39"/>
      <c r="I40" s="39"/>
      <c r="J40" s="39"/>
      <c r="K40" s="39"/>
      <c r="L40" s="22"/>
      <c r="M40" s="22"/>
      <c r="N40" s="22"/>
      <c r="O40" s="22"/>
      <c r="P40" s="22"/>
      <c r="Q40" s="42">
        <v>20</v>
      </c>
      <c r="R40" s="42"/>
      <c r="S40" s="42"/>
      <c r="T40" s="42"/>
      <c r="U40" s="42">
        <v>5</v>
      </c>
      <c r="V40" s="23"/>
      <c r="W40" s="23"/>
      <c r="X40" s="23">
        <v>20</v>
      </c>
      <c r="Y40" s="23"/>
      <c r="Z40" s="23">
        <v>5</v>
      </c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13">
        <f>G40+H40+I40+J40+L40+M40+O40+N40+Q40+R40+S40+T40+V40+W40+X40+Y40+AA40+AB40+AC40+AD40+AF40+AG40+AH40+AI40</f>
        <v>40</v>
      </c>
      <c r="AL40" s="13">
        <f>K40+P40+U40+Z40+AE40+AJ40</f>
        <v>10</v>
      </c>
    </row>
    <row r="41" spans="1:38" ht="15">
      <c r="A41" s="45" t="s">
        <v>99</v>
      </c>
      <c r="B41" s="30" t="s">
        <v>43</v>
      </c>
      <c r="C41" s="13"/>
      <c r="D41" s="53">
        <v>4</v>
      </c>
      <c r="E41" s="53"/>
      <c r="F41" s="53"/>
      <c r="G41" s="39"/>
      <c r="H41" s="39"/>
      <c r="I41" s="39"/>
      <c r="J41" s="39"/>
      <c r="K41" s="39"/>
      <c r="L41" s="22"/>
      <c r="M41" s="22"/>
      <c r="N41" s="22"/>
      <c r="O41" s="22"/>
      <c r="P41" s="22"/>
      <c r="Q41" s="42"/>
      <c r="R41" s="42"/>
      <c r="S41" s="42"/>
      <c r="T41" s="42"/>
      <c r="U41" s="42"/>
      <c r="V41" s="23">
        <v>20</v>
      </c>
      <c r="W41" s="23"/>
      <c r="X41" s="23"/>
      <c r="Y41" s="23"/>
      <c r="Z41" s="23">
        <v>3</v>
      </c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13">
        <f>G41+H41+I41+J41+L41+M41+O41+N41+Q41+R41+S41+T41+V41+W41+X41+Y41+AA41+AB41+AC41+AD41+AF41+AG41+AH41+AI41</f>
        <v>20</v>
      </c>
      <c r="AL41" s="13">
        <f>K41+P41+U41+Z41+AE41+AJ41</f>
        <v>3</v>
      </c>
    </row>
    <row r="42" spans="1:38" ht="30">
      <c r="A42" s="45" t="s">
        <v>100</v>
      </c>
      <c r="B42" s="30" t="s">
        <v>81</v>
      </c>
      <c r="C42" s="13"/>
      <c r="D42" s="53"/>
      <c r="E42" s="53">
        <v>6</v>
      </c>
      <c r="F42" s="53">
        <v>5</v>
      </c>
      <c r="G42" s="39"/>
      <c r="H42" s="39"/>
      <c r="I42" s="39"/>
      <c r="J42" s="39"/>
      <c r="K42" s="39"/>
      <c r="L42" s="22"/>
      <c r="M42" s="22"/>
      <c r="N42" s="22"/>
      <c r="O42" s="22"/>
      <c r="P42" s="22"/>
      <c r="Q42" s="42"/>
      <c r="R42" s="42"/>
      <c r="S42" s="42"/>
      <c r="T42" s="42"/>
      <c r="U42" s="42"/>
      <c r="V42" s="23"/>
      <c r="W42" s="23"/>
      <c r="X42" s="23"/>
      <c r="Y42" s="23"/>
      <c r="Z42" s="23"/>
      <c r="AA42" s="24">
        <v>20</v>
      </c>
      <c r="AB42" s="24"/>
      <c r="AC42" s="24"/>
      <c r="AD42" s="24"/>
      <c r="AE42" s="24">
        <v>2</v>
      </c>
      <c r="AF42" s="25">
        <v>20</v>
      </c>
      <c r="AG42" s="25"/>
      <c r="AH42" s="25"/>
      <c r="AI42" s="25"/>
      <c r="AJ42" s="25">
        <v>4</v>
      </c>
      <c r="AK42" s="13">
        <f>G42+H42+I42+J42+L42+M42+O42+N42+Q42+R42+S42+T42+V42+W42+X42+Y42+AA42+AB42+AC42+AD42+AF42+AG42+AH42+AI42</f>
        <v>40</v>
      </c>
      <c r="AL42" s="13">
        <f>K42+P42+U42+Z42+AE42+AJ42</f>
        <v>6</v>
      </c>
    </row>
    <row r="43" spans="1:38" ht="30">
      <c r="A43" s="45" t="s">
        <v>103</v>
      </c>
      <c r="B43" s="30" t="s">
        <v>52</v>
      </c>
      <c r="C43" s="13"/>
      <c r="D43" s="53"/>
      <c r="E43" s="53">
        <v>5</v>
      </c>
      <c r="F43" s="53"/>
      <c r="G43" s="39"/>
      <c r="H43" s="39"/>
      <c r="I43" s="39"/>
      <c r="J43" s="39"/>
      <c r="K43" s="39"/>
      <c r="L43" s="22"/>
      <c r="M43" s="22"/>
      <c r="N43" s="22"/>
      <c r="O43" s="22"/>
      <c r="P43" s="22"/>
      <c r="Q43" s="42"/>
      <c r="R43" s="42"/>
      <c r="S43" s="42"/>
      <c r="T43" s="42"/>
      <c r="U43" s="42"/>
      <c r="V43" s="23"/>
      <c r="W43" s="23"/>
      <c r="X43" s="23"/>
      <c r="Y43" s="23"/>
      <c r="Z43" s="23"/>
      <c r="AA43" s="24"/>
      <c r="AB43" s="24"/>
      <c r="AC43" s="24">
        <v>20</v>
      </c>
      <c r="AD43" s="24"/>
      <c r="AE43" s="24">
        <v>4</v>
      </c>
      <c r="AF43" s="25"/>
      <c r="AG43" s="25"/>
      <c r="AH43" s="25"/>
      <c r="AI43" s="25"/>
      <c r="AJ43" s="25"/>
      <c r="AK43" s="13">
        <f>G43+H43+I43+J43+L43+M43+O43+N43+Q43+R43+S43+T43+V43+W43+X43+Y43+AA43+AB43+AC43+AD43+AF43+AG43+AH43+AI43</f>
        <v>20</v>
      </c>
      <c r="AL43" s="13">
        <f>K43+P43+U43+Z43+AE43+AJ43</f>
        <v>4</v>
      </c>
    </row>
    <row r="44" spans="1:38" s="5" customFormat="1" ht="15">
      <c r="A44" s="78" t="s">
        <v>20</v>
      </c>
      <c r="B44" s="79"/>
      <c r="C44" s="6"/>
      <c r="D44" s="53"/>
      <c r="E44" s="53"/>
      <c r="F44" s="53"/>
      <c r="G44" s="40">
        <f aca="true" t="shared" si="8" ref="G44:AL44">SUM(G39:G43)</f>
        <v>0</v>
      </c>
      <c r="H44" s="40">
        <f t="shared" si="8"/>
        <v>0</v>
      </c>
      <c r="I44" s="40">
        <f t="shared" si="8"/>
        <v>0</v>
      </c>
      <c r="J44" s="40">
        <f t="shared" si="8"/>
        <v>0</v>
      </c>
      <c r="K44" s="40">
        <f t="shared" si="8"/>
        <v>0</v>
      </c>
      <c r="L44" s="14">
        <f t="shared" si="8"/>
        <v>0</v>
      </c>
      <c r="M44" s="14">
        <f t="shared" si="8"/>
        <v>0</v>
      </c>
      <c r="N44" s="14">
        <f t="shared" si="8"/>
        <v>0</v>
      </c>
      <c r="O44" s="14">
        <f t="shared" si="8"/>
        <v>0</v>
      </c>
      <c r="P44" s="14">
        <f t="shared" si="8"/>
        <v>0</v>
      </c>
      <c r="Q44" s="43">
        <f t="shared" si="8"/>
        <v>20</v>
      </c>
      <c r="R44" s="43">
        <f t="shared" si="8"/>
        <v>0</v>
      </c>
      <c r="S44" s="43">
        <f t="shared" si="8"/>
        <v>20</v>
      </c>
      <c r="T44" s="43">
        <f t="shared" si="8"/>
        <v>0</v>
      </c>
      <c r="U44" s="43">
        <f t="shared" si="8"/>
        <v>9</v>
      </c>
      <c r="V44" s="15">
        <f t="shared" si="8"/>
        <v>20</v>
      </c>
      <c r="W44" s="15">
        <f t="shared" si="8"/>
        <v>0</v>
      </c>
      <c r="X44" s="15">
        <f t="shared" si="8"/>
        <v>40</v>
      </c>
      <c r="Y44" s="15">
        <f t="shared" si="8"/>
        <v>0</v>
      </c>
      <c r="Z44" s="15">
        <f t="shared" si="8"/>
        <v>12</v>
      </c>
      <c r="AA44" s="27">
        <f t="shared" si="8"/>
        <v>20</v>
      </c>
      <c r="AB44" s="27">
        <f t="shared" si="8"/>
        <v>0</v>
      </c>
      <c r="AC44" s="27">
        <f t="shared" si="8"/>
        <v>40</v>
      </c>
      <c r="AD44" s="27">
        <f t="shared" si="8"/>
        <v>0</v>
      </c>
      <c r="AE44" s="27">
        <f t="shared" si="8"/>
        <v>9</v>
      </c>
      <c r="AF44" s="16">
        <f t="shared" si="8"/>
        <v>20</v>
      </c>
      <c r="AG44" s="16">
        <f t="shared" si="8"/>
        <v>0</v>
      </c>
      <c r="AH44" s="16">
        <f t="shared" si="8"/>
        <v>20</v>
      </c>
      <c r="AI44" s="16">
        <f t="shared" si="8"/>
        <v>0</v>
      </c>
      <c r="AJ44" s="16">
        <f t="shared" si="8"/>
        <v>8</v>
      </c>
      <c r="AK44" s="6">
        <f t="shared" si="8"/>
        <v>200</v>
      </c>
      <c r="AL44" s="6">
        <f t="shared" si="8"/>
        <v>38</v>
      </c>
    </row>
    <row r="45" spans="1:38" s="5" customFormat="1" ht="15" customHeight="1" hidden="1">
      <c r="A45" s="76" t="s">
        <v>22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ht="15" hidden="1">
      <c r="A46" s="28" t="s">
        <v>15</v>
      </c>
      <c r="B46" s="29"/>
      <c r="C46" s="13"/>
      <c r="D46" s="6"/>
      <c r="E46" s="47"/>
      <c r="F46" s="13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13">
        <f aca="true" t="shared" si="9" ref="AK46:AK51">G46+H46+I46+J46+L46+M46+O46+N46+Q46+R46+S46+T46+V46+W46+X46+Y46+AA46+AB46+AC46+AD46+AF46+AG46+AH46+AI46</f>
        <v>0</v>
      </c>
      <c r="AL46" s="13">
        <f aca="true" t="shared" si="10" ref="AL46:AL51">K46+P46+U46+Z46+AE46+AJ46</f>
        <v>0</v>
      </c>
    </row>
    <row r="47" spans="1:38" ht="15" hidden="1">
      <c r="A47" s="28" t="s">
        <v>16</v>
      </c>
      <c r="B47" s="29"/>
      <c r="C47" s="13"/>
      <c r="D47" s="6"/>
      <c r="E47" s="47"/>
      <c r="F47" s="13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13">
        <f t="shared" si="9"/>
        <v>0</v>
      </c>
      <c r="AL47" s="13">
        <f t="shared" si="10"/>
        <v>0</v>
      </c>
    </row>
    <row r="48" spans="1:38" ht="16.5" customHeight="1" hidden="1">
      <c r="A48" s="28" t="s">
        <v>17</v>
      </c>
      <c r="B48" s="29"/>
      <c r="C48" s="13"/>
      <c r="D48" s="6"/>
      <c r="E48" s="47"/>
      <c r="F48" s="1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13">
        <f t="shared" si="9"/>
        <v>0</v>
      </c>
      <c r="AL48" s="13">
        <f t="shared" si="10"/>
        <v>0</v>
      </c>
    </row>
    <row r="49" spans="1:38" ht="17.25" customHeight="1" hidden="1">
      <c r="A49" s="28" t="s">
        <v>18</v>
      </c>
      <c r="B49" s="29"/>
      <c r="C49" s="13"/>
      <c r="D49" s="6"/>
      <c r="E49" s="47"/>
      <c r="F49" s="1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13">
        <f t="shared" si="9"/>
        <v>0</v>
      </c>
      <c r="AL49" s="13">
        <f t="shared" si="10"/>
        <v>0</v>
      </c>
    </row>
    <row r="50" spans="1:38" ht="17.25" customHeight="1" hidden="1">
      <c r="A50" s="28"/>
      <c r="B50" s="29"/>
      <c r="C50" s="13"/>
      <c r="D50" s="6"/>
      <c r="E50" s="47"/>
      <c r="F50" s="1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13">
        <f t="shared" si="9"/>
        <v>0</v>
      </c>
      <c r="AL50" s="13">
        <f t="shared" si="10"/>
        <v>0</v>
      </c>
    </row>
    <row r="51" spans="1:38" ht="17.25" customHeight="1" hidden="1">
      <c r="A51" s="28"/>
      <c r="B51" s="29"/>
      <c r="C51" s="13"/>
      <c r="D51" s="6"/>
      <c r="E51" s="47"/>
      <c r="F51" s="1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13">
        <f t="shared" si="9"/>
        <v>0</v>
      </c>
      <c r="AL51" s="13">
        <f t="shared" si="10"/>
        <v>0</v>
      </c>
    </row>
    <row r="52" spans="1:38" ht="15" customHeight="1" hidden="1">
      <c r="A52" s="78" t="s">
        <v>20</v>
      </c>
      <c r="B52" s="79"/>
      <c r="C52" s="6"/>
      <c r="D52" s="6"/>
      <c r="E52" s="47"/>
      <c r="F52" s="6"/>
      <c r="G52" s="14">
        <f>SUM(G46:G51)</f>
        <v>0</v>
      </c>
      <c r="H52" s="14">
        <f aca="true" t="shared" si="11" ref="H52:AL52">SUM(H46:H51)</f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0</v>
      </c>
      <c r="P52" s="14">
        <f t="shared" si="11"/>
        <v>0</v>
      </c>
      <c r="Q52" s="15">
        <f t="shared" si="11"/>
        <v>0</v>
      </c>
      <c r="R52" s="15">
        <f t="shared" si="11"/>
        <v>0</v>
      </c>
      <c r="S52" s="15">
        <f t="shared" si="11"/>
        <v>0</v>
      </c>
      <c r="T52" s="15">
        <f t="shared" si="11"/>
        <v>0</v>
      </c>
      <c r="U52" s="15">
        <f t="shared" si="11"/>
        <v>0</v>
      </c>
      <c r="V52" s="15">
        <f t="shared" si="11"/>
        <v>0</v>
      </c>
      <c r="W52" s="15">
        <f t="shared" si="11"/>
        <v>0</v>
      </c>
      <c r="X52" s="15">
        <f t="shared" si="11"/>
        <v>0</v>
      </c>
      <c r="Y52" s="15">
        <f t="shared" si="11"/>
        <v>0</v>
      </c>
      <c r="Z52" s="15">
        <f t="shared" si="11"/>
        <v>0</v>
      </c>
      <c r="AA52" s="27">
        <f t="shared" si="11"/>
        <v>0</v>
      </c>
      <c r="AB52" s="27">
        <f t="shared" si="11"/>
        <v>0</v>
      </c>
      <c r="AC52" s="27">
        <f t="shared" si="11"/>
        <v>0</v>
      </c>
      <c r="AD52" s="27">
        <f t="shared" si="11"/>
        <v>0</v>
      </c>
      <c r="AE52" s="27">
        <f t="shared" si="11"/>
        <v>0</v>
      </c>
      <c r="AF52" s="16">
        <f t="shared" si="11"/>
        <v>0</v>
      </c>
      <c r="AG52" s="16">
        <f t="shared" si="11"/>
        <v>0</v>
      </c>
      <c r="AH52" s="16">
        <f t="shared" si="11"/>
        <v>0</v>
      </c>
      <c r="AI52" s="16">
        <f t="shared" si="11"/>
        <v>0</v>
      </c>
      <c r="AJ52" s="16">
        <f t="shared" si="11"/>
        <v>0</v>
      </c>
      <c r="AK52" s="6">
        <f t="shared" si="11"/>
        <v>0</v>
      </c>
      <c r="AL52" s="6">
        <f t="shared" si="11"/>
        <v>0</v>
      </c>
    </row>
    <row r="53" spans="1:38" ht="15">
      <c r="A53" s="74" t="s">
        <v>63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s="57" customFormat="1" ht="30">
      <c r="A54" s="95" t="s">
        <v>104</v>
      </c>
      <c r="B54" s="87" t="s">
        <v>60</v>
      </c>
      <c r="C54" s="58"/>
      <c r="D54" s="58"/>
      <c r="E54" s="58" t="s">
        <v>51</v>
      </c>
      <c r="F54" s="58"/>
      <c r="G54" s="59"/>
      <c r="H54" s="59"/>
      <c r="I54" s="59"/>
      <c r="J54" s="59"/>
      <c r="K54" s="59"/>
      <c r="L54" s="60"/>
      <c r="M54" s="60"/>
      <c r="N54" s="60"/>
      <c r="O54" s="60"/>
      <c r="P54" s="60"/>
      <c r="Q54" s="61">
        <v>20</v>
      </c>
      <c r="R54" s="61"/>
      <c r="S54" s="61"/>
      <c r="T54" s="61"/>
      <c r="U54" s="61">
        <v>2</v>
      </c>
      <c r="V54" s="62"/>
      <c r="W54" s="62"/>
      <c r="X54" s="62"/>
      <c r="Y54" s="62"/>
      <c r="Z54" s="62"/>
      <c r="AA54" s="63"/>
      <c r="AB54" s="63"/>
      <c r="AC54" s="63"/>
      <c r="AD54" s="63"/>
      <c r="AE54" s="63"/>
      <c r="AF54" s="64">
        <v>20</v>
      </c>
      <c r="AG54" s="64"/>
      <c r="AH54" s="64"/>
      <c r="AI54" s="64"/>
      <c r="AJ54" s="64">
        <v>2</v>
      </c>
      <c r="AK54" s="58">
        <f>G54+H54+I54+J54+L54+M54+O54+N54+Q54+R54+S54+T54+V54+W54+X54+Y54+AA54+AB54+AC54+AD54+AF54+AG54+AH54+AI54</f>
        <v>40</v>
      </c>
      <c r="AL54" s="58">
        <f>K54+P54+U54+Z54+AE54+AJ54</f>
        <v>4</v>
      </c>
    </row>
    <row r="55" spans="1:38" s="57" customFormat="1" ht="15">
      <c r="A55" s="96"/>
      <c r="B55" s="88"/>
      <c r="C55" s="58"/>
      <c r="D55" s="58"/>
      <c r="E55" s="58" t="s">
        <v>82</v>
      </c>
      <c r="F55" s="58"/>
      <c r="G55" s="59"/>
      <c r="H55" s="59"/>
      <c r="I55" s="59"/>
      <c r="J55" s="59"/>
      <c r="K55" s="59"/>
      <c r="L55" s="60"/>
      <c r="M55" s="60"/>
      <c r="N55" s="60"/>
      <c r="O55" s="60"/>
      <c r="P55" s="60"/>
      <c r="Q55" s="61"/>
      <c r="R55" s="61"/>
      <c r="S55" s="61"/>
      <c r="T55" s="61"/>
      <c r="U55" s="61"/>
      <c r="V55" s="62"/>
      <c r="W55" s="62"/>
      <c r="X55" s="62">
        <v>20</v>
      </c>
      <c r="Y55" s="62"/>
      <c r="Z55" s="62">
        <v>2</v>
      </c>
      <c r="AA55" s="63"/>
      <c r="AB55" s="63"/>
      <c r="AC55" s="63">
        <v>20</v>
      </c>
      <c r="AD55" s="63"/>
      <c r="AE55" s="63">
        <v>2</v>
      </c>
      <c r="AF55" s="64"/>
      <c r="AG55" s="64"/>
      <c r="AH55" s="64"/>
      <c r="AI55" s="64"/>
      <c r="AJ55" s="64"/>
      <c r="AK55" s="58">
        <f>G55+H55+I55+J55+L55+M55+O55+N55+Q55+R55+S55+T55+V55+W55+X55+Y55+AA55+AB55+AC55+AD55+AF55+AG55+AH55+AI55</f>
        <v>40</v>
      </c>
      <c r="AL55" s="58">
        <f>K55+P55+U55+Z55+AE55+AJ55</f>
        <v>4</v>
      </c>
    </row>
    <row r="56" spans="1:38" ht="15">
      <c r="A56" s="78" t="s">
        <v>21</v>
      </c>
      <c r="B56" s="79"/>
      <c r="C56" s="6"/>
      <c r="D56" s="6"/>
      <c r="E56" s="47"/>
      <c r="F56" s="6"/>
      <c r="G56" s="40">
        <f aca="true" t="shared" si="12" ref="G56:P56">SUM(G54:G54)</f>
        <v>0</v>
      </c>
      <c r="H56" s="40">
        <f t="shared" si="12"/>
        <v>0</v>
      </c>
      <c r="I56" s="40">
        <f t="shared" si="12"/>
        <v>0</v>
      </c>
      <c r="J56" s="40">
        <f t="shared" si="12"/>
        <v>0</v>
      </c>
      <c r="K56" s="40">
        <f t="shared" si="12"/>
        <v>0</v>
      </c>
      <c r="L56" s="14">
        <f t="shared" si="12"/>
        <v>0</v>
      </c>
      <c r="M56" s="14">
        <f t="shared" si="12"/>
        <v>0</v>
      </c>
      <c r="N56" s="14">
        <f t="shared" si="12"/>
        <v>0</v>
      </c>
      <c r="O56" s="14">
        <f t="shared" si="12"/>
        <v>0</v>
      </c>
      <c r="P56" s="14">
        <f t="shared" si="12"/>
        <v>0</v>
      </c>
      <c r="Q56" s="43">
        <f aca="true" t="shared" si="13" ref="Q56:AJ56">SUM(Q54:Q55)</f>
        <v>20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2</v>
      </c>
      <c r="V56" s="43">
        <f t="shared" si="13"/>
        <v>0</v>
      </c>
      <c r="W56" s="43">
        <f t="shared" si="13"/>
        <v>0</v>
      </c>
      <c r="X56" s="43">
        <f t="shared" si="13"/>
        <v>20</v>
      </c>
      <c r="Y56" s="43">
        <f t="shared" si="13"/>
        <v>0</v>
      </c>
      <c r="Z56" s="43">
        <f t="shared" si="13"/>
        <v>2</v>
      </c>
      <c r="AA56" s="43">
        <f t="shared" si="13"/>
        <v>0</v>
      </c>
      <c r="AB56" s="43">
        <f t="shared" si="13"/>
        <v>0</v>
      </c>
      <c r="AC56" s="43">
        <f t="shared" si="13"/>
        <v>20</v>
      </c>
      <c r="AD56" s="43">
        <f t="shared" si="13"/>
        <v>0</v>
      </c>
      <c r="AE56" s="43">
        <f t="shared" si="13"/>
        <v>2</v>
      </c>
      <c r="AF56" s="43">
        <f t="shared" si="13"/>
        <v>20</v>
      </c>
      <c r="AG56" s="43">
        <f t="shared" si="13"/>
        <v>0</v>
      </c>
      <c r="AH56" s="43">
        <f t="shared" si="13"/>
        <v>0</v>
      </c>
      <c r="AI56" s="43">
        <f t="shared" si="13"/>
        <v>0</v>
      </c>
      <c r="AJ56" s="43">
        <f t="shared" si="13"/>
        <v>2</v>
      </c>
      <c r="AK56" s="6">
        <f>SUM(AK54:AK55)</f>
        <v>80</v>
      </c>
      <c r="AL56" s="6">
        <f>SUM(AL54:AL55)</f>
        <v>8</v>
      </c>
    </row>
    <row r="57" spans="1:38" ht="30.75" customHeight="1">
      <c r="A57" s="85" t="s">
        <v>84</v>
      </c>
      <c r="B57" s="86"/>
      <c r="C57" s="6"/>
      <c r="D57" s="6"/>
      <c r="E57" s="47"/>
      <c r="F57" s="6"/>
      <c r="G57" s="43">
        <f aca="true" t="shared" si="14" ref="G57:O57">SUM(G11,G14,G20:G28,G31:G36)</f>
        <v>80</v>
      </c>
      <c r="H57" s="43">
        <f t="shared" si="14"/>
        <v>0</v>
      </c>
      <c r="I57" s="43">
        <f t="shared" si="14"/>
        <v>140</v>
      </c>
      <c r="J57" s="43">
        <f t="shared" si="14"/>
        <v>0</v>
      </c>
      <c r="K57" s="43">
        <f t="shared" si="14"/>
        <v>30</v>
      </c>
      <c r="L57" s="44">
        <f t="shared" si="14"/>
        <v>100</v>
      </c>
      <c r="M57" s="44">
        <f t="shared" si="14"/>
        <v>0</v>
      </c>
      <c r="N57" s="44">
        <f t="shared" si="14"/>
        <v>120</v>
      </c>
      <c r="O57" s="44">
        <f t="shared" si="14"/>
        <v>0</v>
      </c>
      <c r="P57" s="44">
        <f>SUM(P18,P29)</f>
        <v>30</v>
      </c>
      <c r="Q57" s="43">
        <f aca="true" t="shared" si="15" ref="Q57:AJ57">Q18+Q29+Q37+Q56</f>
        <v>50</v>
      </c>
      <c r="R57" s="43">
        <f t="shared" si="15"/>
        <v>0</v>
      </c>
      <c r="S57" s="43">
        <f t="shared" si="15"/>
        <v>158</v>
      </c>
      <c r="T57" s="43">
        <f t="shared" si="15"/>
        <v>0</v>
      </c>
      <c r="U57" s="43">
        <f t="shared" si="15"/>
        <v>30</v>
      </c>
      <c r="V57" s="44">
        <f t="shared" si="15"/>
        <v>10</v>
      </c>
      <c r="W57" s="44">
        <f t="shared" si="15"/>
        <v>0</v>
      </c>
      <c r="X57" s="44">
        <f t="shared" si="15"/>
        <v>200</v>
      </c>
      <c r="Y57" s="44">
        <f t="shared" si="15"/>
        <v>0</v>
      </c>
      <c r="Z57" s="44">
        <f t="shared" si="15"/>
        <v>30</v>
      </c>
      <c r="AA57" s="43">
        <f t="shared" si="15"/>
        <v>30</v>
      </c>
      <c r="AB57" s="43">
        <f t="shared" si="15"/>
        <v>0</v>
      </c>
      <c r="AC57" s="43">
        <f t="shared" si="15"/>
        <v>160</v>
      </c>
      <c r="AD57" s="43">
        <f t="shared" si="15"/>
        <v>20</v>
      </c>
      <c r="AE57" s="43">
        <f t="shared" si="15"/>
        <v>30</v>
      </c>
      <c r="AF57" s="44">
        <f t="shared" si="15"/>
        <v>70</v>
      </c>
      <c r="AG57" s="44">
        <f t="shared" si="15"/>
        <v>0</v>
      </c>
      <c r="AH57" s="44">
        <f t="shared" si="15"/>
        <v>100</v>
      </c>
      <c r="AI57" s="44">
        <f t="shared" si="15"/>
        <v>20</v>
      </c>
      <c r="AJ57" s="44">
        <f t="shared" si="15"/>
        <v>30</v>
      </c>
      <c r="AK57" s="6">
        <f>G57+H57+I57+J57+L57+M57+O57+N57+Q57+R57+S57+T57+V57+W57+X57+Y57+AA57+AB57+AC57+AD57+AF57+AG57+AH57+AI57</f>
        <v>1258</v>
      </c>
      <c r="AL57" s="6">
        <f>K57+P57+U57+Z57+AE57+AJ57</f>
        <v>180</v>
      </c>
    </row>
    <row r="58" spans="1:38" ht="46.5" customHeight="1">
      <c r="A58" s="85" t="s">
        <v>85</v>
      </c>
      <c r="B58" s="86"/>
      <c r="C58" s="6"/>
      <c r="D58" s="6"/>
      <c r="E58" s="47"/>
      <c r="F58" s="6"/>
      <c r="G58" s="43">
        <f aca="true" t="shared" si="16" ref="G58:O58">SUM(G11:G14,G20:G28,G39:G43)</f>
        <v>80</v>
      </c>
      <c r="H58" s="43">
        <f t="shared" si="16"/>
        <v>0</v>
      </c>
      <c r="I58" s="43">
        <f t="shared" si="16"/>
        <v>140</v>
      </c>
      <c r="J58" s="43">
        <f t="shared" si="16"/>
        <v>0</v>
      </c>
      <c r="K58" s="43">
        <f t="shared" si="16"/>
        <v>30</v>
      </c>
      <c r="L58" s="44">
        <f t="shared" si="16"/>
        <v>100</v>
      </c>
      <c r="M58" s="44">
        <f t="shared" si="16"/>
        <v>0</v>
      </c>
      <c r="N58" s="44">
        <f t="shared" si="16"/>
        <v>120</v>
      </c>
      <c r="O58" s="44">
        <f t="shared" si="16"/>
        <v>0</v>
      </c>
      <c r="P58" s="44">
        <f>SUM(P18,P29)</f>
        <v>30</v>
      </c>
      <c r="Q58" s="43">
        <f aca="true" t="shared" si="17" ref="Q58:AJ58">Q18+Q29+Q44+Q56</f>
        <v>50</v>
      </c>
      <c r="R58" s="43">
        <f t="shared" si="17"/>
        <v>0</v>
      </c>
      <c r="S58" s="43">
        <f t="shared" si="17"/>
        <v>138</v>
      </c>
      <c r="T58" s="43">
        <f t="shared" si="17"/>
        <v>0</v>
      </c>
      <c r="U58" s="43">
        <f t="shared" si="17"/>
        <v>30</v>
      </c>
      <c r="V58" s="44">
        <f t="shared" si="17"/>
        <v>30</v>
      </c>
      <c r="W58" s="44">
        <f t="shared" si="17"/>
        <v>0</v>
      </c>
      <c r="X58" s="44">
        <f t="shared" si="17"/>
        <v>180</v>
      </c>
      <c r="Y58" s="44">
        <f t="shared" si="17"/>
        <v>0</v>
      </c>
      <c r="Z58" s="44">
        <f t="shared" si="17"/>
        <v>30</v>
      </c>
      <c r="AA58" s="43">
        <f t="shared" si="17"/>
        <v>50</v>
      </c>
      <c r="AB58" s="43">
        <f t="shared" si="17"/>
        <v>0</v>
      </c>
      <c r="AC58" s="43">
        <f t="shared" si="17"/>
        <v>160</v>
      </c>
      <c r="AD58" s="43">
        <f t="shared" si="17"/>
        <v>20</v>
      </c>
      <c r="AE58" s="43">
        <f t="shared" si="17"/>
        <v>30</v>
      </c>
      <c r="AF58" s="44">
        <f t="shared" si="17"/>
        <v>70</v>
      </c>
      <c r="AG58" s="44">
        <f t="shared" si="17"/>
        <v>0</v>
      </c>
      <c r="AH58" s="44">
        <f t="shared" si="17"/>
        <v>100</v>
      </c>
      <c r="AI58" s="44">
        <f t="shared" si="17"/>
        <v>20</v>
      </c>
      <c r="AJ58" s="44">
        <f t="shared" si="17"/>
        <v>30</v>
      </c>
      <c r="AK58" s="6">
        <f>G58+H58+I58+J58+L58+M58+O58+N58+Q58+R58+S58+T58+V58+W58+X58+Y58+AA58+AB58+AC58+AD58+AF58+AG58+AH58+AI58</f>
        <v>1258</v>
      </c>
      <c r="AL58" s="6">
        <f>K58+P58+U58+Z58+AE58+AJ58</f>
        <v>180</v>
      </c>
    </row>
    <row r="59" spans="1:38" ht="15">
      <c r="A59" s="33"/>
      <c r="B59" s="34"/>
      <c r="C59" s="7"/>
      <c r="D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" customHeight="1">
      <c r="A60" s="33"/>
      <c r="B60" s="82" t="s">
        <v>40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" customHeight="1">
      <c r="A61" s="33"/>
      <c r="B61" s="82" t="s">
        <v>80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1:38" ht="18" customHeight="1">
      <c r="A62" s="33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ht="18" customHeight="1">
      <c r="A63" s="33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ht="32.25" customHeight="1">
      <c r="A64" s="33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38" ht="27.75" customHeight="1">
      <c r="A65" s="33"/>
      <c r="B65" s="34"/>
      <c r="C65" s="34"/>
      <c r="D65" s="34"/>
      <c r="E65" s="49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80"/>
      <c r="AC65" s="80"/>
      <c r="AD65" s="80"/>
      <c r="AE65" s="80"/>
      <c r="AF65" s="80"/>
      <c r="AG65" s="80"/>
      <c r="AH65" s="7"/>
      <c r="AI65" s="7"/>
      <c r="AJ65" s="7"/>
      <c r="AK65" s="7"/>
      <c r="AL65" s="7"/>
    </row>
    <row r="66" spans="1:38" ht="27.75" customHeight="1">
      <c r="A66" s="33"/>
      <c r="B66" s="34"/>
      <c r="C66" s="34"/>
      <c r="D66" s="34"/>
      <c r="Z66" s="37"/>
      <c r="AA66" s="37"/>
      <c r="AB66" s="31"/>
      <c r="AC66" s="31"/>
      <c r="AD66" s="31"/>
      <c r="AE66" s="31"/>
      <c r="AF66" s="31"/>
      <c r="AG66" s="31"/>
      <c r="AH66" s="7"/>
      <c r="AI66" s="7"/>
      <c r="AJ66" s="7"/>
      <c r="AK66" s="7"/>
      <c r="AL66" s="7"/>
    </row>
    <row r="67" spans="1:38" ht="39.75" customHeight="1">
      <c r="A67" s="33"/>
      <c r="B67" s="34"/>
      <c r="C67" s="34"/>
      <c r="D67" s="34"/>
      <c r="Z67" s="37"/>
      <c r="AA67" s="37"/>
      <c r="AB67" s="31"/>
      <c r="AC67" s="31"/>
      <c r="AD67" s="31"/>
      <c r="AE67" s="31"/>
      <c r="AF67" s="31"/>
      <c r="AG67" s="31"/>
      <c r="AH67" s="7"/>
      <c r="AI67" s="7"/>
      <c r="AJ67" s="7"/>
      <c r="AK67" s="7"/>
      <c r="AL67" s="7"/>
    </row>
    <row r="68" spans="1:38" ht="27.75" customHeight="1">
      <c r="A68" s="33"/>
      <c r="B68" s="34"/>
      <c r="C68" s="34"/>
      <c r="D68" s="34"/>
      <c r="Z68" s="37"/>
      <c r="AA68" s="37"/>
      <c r="AB68" s="31"/>
      <c r="AC68" s="31"/>
      <c r="AD68" s="31"/>
      <c r="AE68" s="31"/>
      <c r="AF68" s="31"/>
      <c r="AG68" s="31"/>
      <c r="AH68" s="7"/>
      <c r="AI68" s="7"/>
      <c r="AJ68" s="7"/>
      <c r="AK68" s="7"/>
      <c r="AL68" s="7"/>
    </row>
    <row r="69" spans="1:38" ht="27.75" customHeight="1">
      <c r="A69" s="33"/>
      <c r="B69" s="34"/>
      <c r="C69" s="34"/>
      <c r="D69" s="34"/>
      <c r="Z69" s="37"/>
      <c r="AA69" s="37"/>
      <c r="AB69" s="31"/>
      <c r="AC69" s="31"/>
      <c r="AD69" s="31"/>
      <c r="AE69" s="31"/>
      <c r="AF69" s="31"/>
      <c r="AG69" s="31"/>
      <c r="AH69" s="7"/>
      <c r="AI69" s="7"/>
      <c r="AJ69" s="7"/>
      <c r="AK69" s="7"/>
      <c r="AL69" s="7"/>
    </row>
    <row r="70" spans="1:38" ht="27.75" customHeight="1">
      <c r="A70" s="33"/>
      <c r="B70" s="34"/>
      <c r="C70" s="34"/>
      <c r="D70" s="34"/>
      <c r="Z70" s="37"/>
      <c r="AA70" s="37"/>
      <c r="AB70" s="31"/>
      <c r="AC70" s="31"/>
      <c r="AD70" s="31"/>
      <c r="AE70" s="31"/>
      <c r="AF70" s="31"/>
      <c r="AG70" s="31"/>
      <c r="AH70" s="7"/>
      <c r="AI70" s="7"/>
      <c r="AJ70" s="7"/>
      <c r="AK70" s="7"/>
      <c r="AL70" s="7"/>
    </row>
    <row r="71" spans="1:38" ht="27.75" customHeight="1">
      <c r="A71" s="33"/>
      <c r="B71" s="34"/>
      <c r="C71" s="34"/>
      <c r="D71" s="34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0"/>
      <c r="W71" s="80"/>
      <c r="X71" s="84"/>
      <c r="Y71" s="84"/>
      <c r="Z71" s="31"/>
      <c r="AA71" s="31"/>
      <c r="AB71" s="7"/>
      <c r="AC71" s="7"/>
      <c r="AD71" s="7"/>
      <c r="AE71" s="7"/>
      <c r="AF71" s="7"/>
      <c r="AG71"/>
      <c r="AH71"/>
      <c r="AI71"/>
      <c r="AJ71"/>
      <c r="AK71"/>
      <c r="AL71"/>
    </row>
    <row r="72" spans="1:38" ht="39" customHeight="1">
      <c r="A72" s="33"/>
      <c r="B72" s="34"/>
      <c r="C72" s="34"/>
      <c r="D72" s="34"/>
      <c r="E72" s="81"/>
      <c r="F72" s="81"/>
      <c r="G72" s="81"/>
      <c r="H72" s="81"/>
      <c r="I72" s="81"/>
      <c r="J72" s="81"/>
      <c r="K72" s="81"/>
      <c r="L72" s="81"/>
      <c r="M72" s="81"/>
      <c r="N72" s="51"/>
      <c r="O72" s="51"/>
      <c r="P72" s="81"/>
      <c r="Q72" s="81"/>
      <c r="R72" s="81"/>
      <c r="S72" s="81"/>
      <c r="T72" s="50"/>
      <c r="U72" s="50"/>
      <c r="V72" s="80"/>
      <c r="W72" s="80"/>
      <c r="X72" s="80"/>
      <c r="Y72" s="80"/>
      <c r="Z72" s="83"/>
      <c r="AA72" s="83"/>
      <c r="AB72" s="7"/>
      <c r="AC72" s="7"/>
      <c r="AD72" s="7"/>
      <c r="AE72" s="7"/>
      <c r="AF72" s="7"/>
      <c r="AG72"/>
      <c r="AH72"/>
      <c r="AI72"/>
      <c r="AJ72"/>
      <c r="AK72"/>
      <c r="AL72"/>
    </row>
  </sheetData>
  <sheetProtection/>
  <mergeCells count="94">
    <mergeCell ref="AC11:AC13"/>
    <mergeCell ref="AL11:AL13"/>
    <mergeCell ref="AJ11:AJ13"/>
    <mergeCell ref="AE11:AE13"/>
    <mergeCell ref="AF11:AF13"/>
    <mergeCell ref="AG11:AG13"/>
    <mergeCell ref="AK11:AK13"/>
    <mergeCell ref="AD11:AD13"/>
    <mergeCell ref="AH11:AH13"/>
    <mergeCell ref="AI11:AI13"/>
    <mergeCell ref="A1:AL1"/>
    <mergeCell ref="Q8:U8"/>
    <mergeCell ref="V8:Z8"/>
    <mergeCell ref="G6:AL6"/>
    <mergeCell ref="B7:B9"/>
    <mergeCell ref="A2:AL2"/>
    <mergeCell ref="B3:AL3"/>
    <mergeCell ref="D7:F8"/>
    <mergeCell ref="B4:Y4"/>
    <mergeCell ref="A6:F6"/>
    <mergeCell ref="A7:A9"/>
    <mergeCell ref="C7:C9"/>
    <mergeCell ref="T11:T13"/>
    <mergeCell ref="W11:W13"/>
    <mergeCell ref="V11:V13"/>
    <mergeCell ref="P11:P13"/>
    <mergeCell ref="Q11:Q13"/>
    <mergeCell ref="R11:R13"/>
    <mergeCell ref="S11:S13"/>
    <mergeCell ref="A10:AL10"/>
    <mergeCell ref="AA4:AL4"/>
    <mergeCell ref="AL7:AL9"/>
    <mergeCell ref="G8:K8"/>
    <mergeCell ref="G7:P7"/>
    <mergeCell ref="Q7:Z7"/>
    <mergeCell ref="AA7:AJ7"/>
    <mergeCell ref="AF8:AJ8"/>
    <mergeCell ref="AK7:AK9"/>
    <mergeCell ref="L8:P8"/>
    <mergeCell ref="AA8:AE8"/>
    <mergeCell ref="Z11:Z13"/>
    <mergeCell ref="AA11:AA13"/>
    <mergeCell ref="AB11:AB13"/>
    <mergeCell ref="A18:B18"/>
    <mergeCell ref="A11:A13"/>
    <mergeCell ref="D11:D13"/>
    <mergeCell ref="E11:E13"/>
    <mergeCell ref="N11:N13"/>
    <mergeCell ref="Y11:Y13"/>
    <mergeCell ref="L11:L13"/>
    <mergeCell ref="M11:M13"/>
    <mergeCell ref="F11:F13"/>
    <mergeCell ref="G11:G13"/>
    <mergeCell ref="H11:H13"/>
    <mergeCell ref="I11:I13"/>
    <mergeCell ref="J11:J13"/>
    <mergeCell ref="X11:X13"/>
    <mergeCell ref="U11:U13"/>
    <mergeCell ref="A54:A55"/>
    <mergeCell ref="O11:O13"/>
    <mergeCell ref="K11:K13"/>
    <mergeCell ref="A22:A23"/>
    <mergeCell ref="B22:B23"/>
    <mergeCell ref="C22:C23"/>
    <mergeCell ref="A53:AL53"/>
    <mergeCell ref="A37:B37"/>
    <mergeCell ref="B63:AL63"/>
    <mergeCell ref="A19:AL19"/>
    <mergeCell ref="B62:AL62"/>
    <mergeCell ref="B61:AL61"/>
    <mergeCell ref="A58:B58"/>
    <mergeCell ref="A30:AL30"/>
    <mergeCell ref="A29:B29"/>
    <mergeCell ref="B60:V60"/>
    <mergeCell ref="A57:B57"/>
    <mergeCell ref="B54:B55"/>
    <mergeCell ref="P72:Q72"/>
    <mergeCell ref="L72:M72"/>
    <mergeCell ref="J72:K72"/>
    <mergeCell ref="AB65:AG65"/>
    <mergeCell ref="J71:O71"/>
    <mergeCell ref="X71:Y71"/>
    <mergeCell ref="V72:Y72"/>
    <mergeCell ref="R72:S72"/>
    <mergeCell ref="A38:AL38"/>
    <mergeCell ref="A45:AL45"/>
    <mergeCell ref="A52:B52"/>
    <mergeCell ref="A44:B44"/>
    <mergeCell ref="A56:B56"/>
    <mergeCell ref="V71:W71"/>
    <mergeCell ref="P71:U71"/>
    <mergeCell ref="B64:AL64"/>
    <mergeCell ref="E71:I72"/>
    <mergeCell ref="Z72:AA72"/>
  </mergeCells>
  <printOptions/>
  <pageMargins left="0.7" right="0.7" top="0.75" bottom="0.75" header="0.3" footer="0.3"/>
  <pageSetup fitToHeight="1" fitToWidth="1" horizontalDpi="600" verticalDpi="600" orientation="portrait" paperSize="9" scale="39" r:id="rId1"/>
  <colBreaks count="1" manualBreakCount="1">
    <brk id="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:U5"/>
    </sheetView>
  </sheetViews>
  <sheetFormatPr defaultColWidth="9.140625" defaultRowHeight="15"/>
  <cols>
    <col min="4" max="4" width="2.00390625" style="0" customWidth="1"/>
    <col min="5" max="5" width="9.140625" style="0" hidden="1" customWidth="1"/>
  </cols>
  <sheetData>
    <row r="1" spans="1:21" ht="15">
      <c r="A1" s="165"/>
      <c r="B1" s="165"/>
      <c r="C1" s="165"/>
      <c r="D1" s="165"/>
      <c r="E1" s="165"/>
      <c r="F1" s="153" t="s">
        <v>70</v>
      </c>
      <c r="G1" s="154"/>
      <c r="H1" s="154"/>
      <c r="I1" s="154"/>
      <c r="J1" s="154"/>
      <c r="K1" s="154"/>
      <c r="L1" s="154"/>
      <c r="M1" s="154"/>
      <c r="N1" s="153" t="s">
        <v>71</v>
      </c>
      <c r="O1" s="154"/>
      <c r="P1" s="154"/>
      <c r="Q1" s="154"/>
      <c r="R1" s="154"/>
      <c r="S1" s="154"/>
      <c r="T1" s="154"/>
      <c r="U1" s="154"/>
    </row>
    <row r="2" spans="1:21" ht="15">
      <c r="A2" s="165"/>
      <c r="B2" s="165"/>
      <c r="C2" s="165"/>
      <c r="D2" s="165"/>
      <c r="E2" s="165"/>
      <c r="F2" s="153" t="s">
        <v>72</v>
      </c>
      <c r="G2" s="154"/>
      <c r="H2" s="153" t="s">
        <v>73</v>
      </c>
      <c r="I2" s="154"/>
      <c r="J2" s="153" t="s">
        <v>69</v>
      </c>
      <c r="K2" s="154"/>
      <c r="L2" s="154"/>
      <c r="M2" s="154"/>
      <c r="N2" s="153" t="s">
        <v>72</v>
      </c>
      <c r="O2" s="154"/>
      <c r="P2" s="153" t="s">
        <v>73</v>
      </c>
      <c r="Q2" s="154"/>
      <c r="R2" s="153" t="s">
        <v>69</v>
      </c>
      <c r="S2" s="154"/>
      <c r="T2" s="154"/>
      <c r="U2" s="154"/>
    </row>
    <row r="3" spans="1:21" ht="15">
      <c r="A3" s="164" t="s">
        <v>66</v>
      </c>
      <c r="B3" s="164"/>
      <c r="C3" s="164"/>
      <c r="D3" s="164"/>
      <c r="E3" s="164"/>
      <c r="F3" s="154" t="e">
        <f>'Program studiów - siatki'!#REF!+'Program studiów - siatki'!#REF!+'Program studiów - siatki'!#REF!+'Program studiów - siatki'!#REF!+'Program studiów - siatki'!#REF!+'Program studiów - siatki'!#REF!</f>
        <v>#REF!</v>
      </c>
      <c r="G3" s="154"/>
      <c r="H3" s="154"/>
      <c r="I3" s="154"/>
      <c r="J3" s="154"/>
      <c r="K3" s="154"/>
      <c r="L3" s="163" t="e">
        <f>F3/(F3+J4+F5)</f>
        <v>#REF!</v>
      </c>
      <c r="M3" s="163"/>
      <c r="N3" s="154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54"/>
      <c r="P3" s="154"/>
      <c r="Q3" s="154"/>
      <c r="R3" s="154"/>
      <c r="S3" s="154"/>
      <c r="T3" s="163" t="e">
        <f>N3/(N3+R4+N5)</f>
        <v>#REF!</v>
      </c>
      <c r="U3" s="163"/>
    </row>
    <row r="4" spans="1:21" ht="15">
      <c r="A4" s="164" t="s">
        <v>67</v>
      </c>
      <c r="B4" s="164"/>
      <c r="C4" s="164"/>
      <c r="D4" s="164"/>
      <c r="E4" s="164"/>
      <c r="F4" s="154">
        <f>'Program studiów - siatki'!I57+'Program studiów - siatki'!N57+'Program studiów - siatki'!S57+'Program studiów - siatki'!X57+'Program studiów - siatki'!AC57+'Program studiów - siatki'!AH57</f>
        <v>878</v>
      </c>
      <c r="G4" s="154"/>
      <c r="H4" s="154" t="e">
        <f>'Program studiów - siatki'!#REF!+'Program studiów - siatki'!#REF!+'Program studiów - siatki'!#REF!+'Program studiów - siatki'!#REF!+'Program studiów - siatki'!#REF!+'Program studiów - siatki'!#REF!</f>
        <v>#REF!</v>
      </c>
      <c r="I4" s="154"/>
      <c r="J4" s="154">
        <f>F4-('Program studiów - siatki'!I20+'Program studiów - siatki'!N20+'Program studiów - siatki'!S20+'Program studiów - siatki'!X20+'Program studiów - siatki'!AC20+'Program studiów - siatki'!AH20)</f>
        <v>398</v>
      </c>
      <c r="K4" s="154"/>
      <c r="L4" s="163" t="e">
        <f>(J4+F5)/(F3+J4+F5)</f>
        <v>#REF!</v>
      </c>
      <c r="M4" s="163"/>
      <c r="N4" s="154">
        <f>'Program studiów - siatki'!I58+'Program studiów - siatki'!N58+'Program studiów - siatki'!S58+'Program studiów - siatki'!X58+'Program studiów - siatki'!AC58+'Program studiów - siatki'!AH58</f>
        <v>838</v>
      </c>
      <c r="O4" s="154"/>
      <c r="P4" s="154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54"/>
      <c r="R4" s="154">
        <f>N4-('Program studiów - siatki'!I20+'Program studiów - siatki'!N20+'Program studiów - siatki'!S20+'Program studiów - siatki'!X20+'Program studiów - siatki'!AC20+'Program studiów - siatki'!AH20)</f>
        <v>358</v>
      </c>
      <c r="S4" s="154"/>
      <c r="T4" s="163" t="e">
        <f>(R4+N5)/(N3+R4+N5)</f>
        <v>#REF!</v>
      </c>
      <c r="U4" s="163"/>
    </row>
    <row r="5" spans="1:21" ht="15">
      <c r="A5" s="164" t="s">
        <v>68</v>
      </c>
      <c r="B5" s="164"/>
      <c r="C5" s="164"/>
      <c r="D5" s="164"/>
      <c r="E5" s="164"/>
      <c r="F5" s="154">
        <f>'Program studiów - siatki'!AD57+'Program studiów - siatki'!AI57</f>
        <v>40</v>
      </c>
      <c r="G5" s="154"/>
      <c r="H5" s="154"/>
      <c r="I5" s="154"/>
      <c r="J5" s="154"/>
      <c r="K5" s="154"/>
      <c r="L5" s="163"/>
      <c r="M5" s="163"/>
      <c r="N5" s="154" t="e">
        <f>'Program studiów - siatki'!#REF!+'Program studiów - siatki'!#REF!</f>
        <v>#REF!</v>
      </c>
      <c r="O5" s="154"/>
      <c r="P5" s="154"/>
      <c r="Q5" s="154"/>
      <c r="R5" s="154"/>
      <c r="S5" s="154"/>
      <c r="T5" s="163"/>
      <c r="U5" s="163"/>
    </row>
  </sheetData>
  <sheetProtection/>
  <mergeCells count="28">
    <mergeCell ref="F1:M1"/>
    <mergeCell ref="N2:O2"/>
    <mergeCell ref="A1:E2"/>
    <mergeCell ref="F2:G2"/>
    <mergeCell ref="H2:I2"/>
    <mergeCell ref="L4:M5"/>
    <mergeCell ref="N1:U1"/>
    <mergeCell ref="P2:Q2"/>
    <mergeCell ref="T2:U2"/>
    <mergeCell ref="J2:K2"/>
    <mergeCell ref="R2:S2"/>
    <mergeCell ref="L2:M2"/>
    <mergeCell ref="F3:K3"/>
    <mergeCell ref="A5:E5"/>
    <mergeCell ref="N4:O4"/>
    <mergeCell ref="F4:G4"/>
    <mergeCell ref="H4:I4"/>
    <mergeCell ref="J4:K4"/>
    <mergeCell ref="T4:U5"/>
    <mergeCell ref="A3:E3"/>
    <mergeCell ref="A4:E4"/>
    <mergeCell ref="T3:U3"/>
    <mergeCell ref="N3:S3"/>
    <mergeCell ref="P4:Q4"/>
    <mergeCell ref="R4:S4"/>
    <mergeCell ref="F5:K5"/>
    <mergeCell ref="L3:M3"/>
    <mergeCell ref="N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wanda</cp:lastModifiedBy>
  <cp:lastPrinted>2010-12-16T11:06:00Z</cp:lastPrinted>
  <dcterms:created xsi:type="dcterms:W3CDTF">2010-12-06T08:38:47Z</dcterms:created>
  <dcterms:modified xsi:type="dcterms:W3CDTF">2015-10-13T12:28:36Z</dcterms:modified>
  <cp:category/>
  <cp:version/>
  <cp:contentType/>
  <cp:contentStatus/>
</cp:coreProperties>
</file>