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465" activeTab="0"/>
  </bookViews>
  <sheets>
    <sheet name="Program studiów - siatki" sheetId="1" r:id="rId1"/>
    <sheet name="Arkusz1" sheetId="2" r:id="rId2"/>
  </sheets>
  <definedNames>
    <definedName name="_xlnm.Print_Area" localSheetId="0">'Program studiów - siatki'!$A$1:$AL$89</definedName>
  </definedNames>
  <calcPr fullCalcOnLoad="1"/>
</workbook>
</file>

<file path=xl/sharedStrings.xml><?xml version="1.0" encoding="utf-8"?>
<sst xmlns="http://schemas.openxmlformats.org/spreadsheetml/2006/main" count="173" uniqueCount="133">
  <si>
    <t>Lp.</t>
  </si>
  <si>
    <t>kod</t>
  </si>
  <si>
    <t>E</t>
  </si>
  <si>
    <t>Rozkład godzin</t>
  </si>
  <si>
    <t>I rok</t>
  </si>
  <si>
    <t>II rok</t>
  </si>
  <si>
    <t>III rok</t>
  </si>
  <si>
    <t>Razem godz.</t>
  </si>
  <si>
    <t>Razem ECTS</t>
  </si>
  <si>
    <t>W</t>
  </si>
  <si>
    <t>K</t>
  </si>
  <si>
    <t>ĆW</t>
  </si>
  <si>
    <t>S</t>
  </si>
  <si>
    <t>ECTS</t>
  </si>
  <si>
    <t>A. GRUPA TREŚCI OGÓLNYCH</t>
  </si>
  <si>
    <t>1.</t>
  </si>
  <si>
    <t>2.</t>
  </si>
  <si>
    <t>3.</t>
  </si>
  <si>
    <t>4.</t>
  </si>
  <si>
    <t>Wychowanie fizyczne</t>
  </si>
  <si>
    <t>Seminarium licencjackie</t>
  </si>
  <si>
    <t>razem</t>
  </si>
  <si>
    <t>razem :</t>
  </si>
  <si>
    <t>G. ŚCIEŻKI**</t>
  </si>
  <si>
    <t>1 semestr</t>
  </si>
  <si>
    <t>2 semestr</t>
  </si>
  <si>
    <t>3 semestr</t>
  </si>
  <si>
    <t>4 semestr</t>
  </si>
  <si>
    <t>5 semestr</t>
  </si>
  <si>
    <t>6 semestr</t>
  </si>
  <si>
    <t>2,4,6</t>
  </si>
  <si>
    <t>Z</t>
  </si>
  <si>
    <t>7.</t>
  </si>
  <si>
    <t>8.</t>
  </si>
  <si>
    <t>9.</t>
  </si>
  <si>
    <t>ZO</t>
  </si>
  <si>
    <t>B. GRUPA TREŚCI PODSTAWOWYCH I KIERUNKOWYCH</t>
  </si>
  <si>
    <t>10.</t>
  </si>
  <si>
    <t>Tłumaczenia pisemne</t>
  </si>
  <si>
    <t>Tłumaczenia ustne</t>
  </si>
  <si>
    <t>W trakcie I roku studenci zobowiązani są do zaliczenia szkolenia z zakresu BHP oraz ochrony własności intelektualnej.</t>
  </si>
  <si>
    <t>11.</t>
  </si>
  <si>
    <t>Praktyczna nauka języka francuskiego</t>
  </si>
  <si>
    <t>Leksykologia</t>
  </si>
  <si>
    <t>Językoznawstwo stosowane</t>
  </si>
  <si>
    <t>Teoria przekładu</t>
  </si>
  <si>
    <t>Komputer w pracy tłumacza</t>
  </si>
  <si>
    <t>Fakultet przekładoznawczy</t>
  </si>
  <si>
    <t>3,4,5,6</t>
  </si>
  <si>
    <t>12.</t>
  </si>
  <si>
    <t>Praktyka zawodowa - 120 godzin</t>
  </si>
  <si>
    <t>Gramatyka praktyczna języka francuskiego</t>
  </si>
  <si>
    <t>razem***</t>
  </si>
  <si>
    <t>SPECJALNOŚĆ TRANSLATORYCZNA***</t>
  </si>
  <si>
    <t>13.</t>
  </si>
  <si>
    <t>14.</t>
  </si>
  <si>
    <t>15.</t>
  </si>
  <si>
    <t>16.</t>
  </si>
  <si>
    <t>17.</t>
  </si>
  <si>
    <t>18.</t>
  </si>
  <si>
    <t>Język francuski specjalistyczny: ekonomiczny, prawniczy</t>
  </si>
  <si>
    <t>Fakultet kierunkowy</t>
  </si>
  <si>
    <t>3,4,5</t>
  </si>
  <si>
    <t>1,2,3,4,5,6</t>
  </si>
  <si>
    <t>D. FAKULTETY**</t>
  </si>
  <si>
    <t>WYDZIAŁ: FILOLOGICZNY</t>
  </si>
  <si>
    <t>KIERUNEK: FILOLOGIA ROMAŃSKA</t>
  </si>
  <si>
    <t>PLAN STUDIÓW STACJONARNYCH PIERWSZEGO STOPNIA</t>
  </si>
  <si>
    <t>WYKŁADY</t>
  </si>
  <si>
    <t>ĆWICZENIA</t>
  </si>
  <si>
    <t>SEMINARIA</t>
  </si>
  <si>
    <t>BEZ PNJF</t>
  </si>
  <si>
    <t>SPECJALNOŚĆ TRANSLATORYCZNA</t>
  </si>
  <si>
    <t>SPECJALNOŚĆ KOMUNIKACJA KULTUROWA</t>
  </si>
  <si>
    <t>Z PNJF GR. ZAAWANS.</t>
  </si>
  <si>
    <t>Z PNJF GR. POCZĄT.</t>
  </si>
  <si>
    <t>Historia języka francuskiego</t>
  </si>
  <si>
    <t xml:space="preserve">forma zal. po semestrze </t>
  </si>
  <si>
    <t>Przedmiot*</t>
  </si>
  <si>
    <t>Język i kultura Włoch</t>
  </si>
  <si>
    <t xml:space="preserve">Język i kultura Hiszpanii </t>
  </si>
  <si>
    <t>Język i kultura Portugalii</t>
  </si>
  <si>
    <t>* kursywą zaznaczono przedmioty do wyboru</t>
  </si>
  <si>
    <t>3,4</t>
  </si>
  <si>
    <t>19.</t>
  </si>
  <si>
    <t>20.</t>
  </si>
  <si>
    <t>21.</t>
  </si>
  <si>
    <t>22.</t>
  </si>
  <si>
    <t>23.</t>
  </si>
  <si>
    <t>24.</t>
  </si>
  <si>
    <t>25.</t>
  </si>
  <si>
    <t>Dzieje i kultura Francji</t>
  </si>
  <si>
    <t>C2. SPECJALNOŚĆ NAUCZYCIELSKA</t>
  </si>
  <si>
    <t>Psychologia</t>
  </si>
  <si>
    <t>Pedagogika</t>
  </si>
  <si>
    <t>Podstawy dydaktyki</t>
  </si>
  <si>
    <t>Metodyka nauczania języka francuskiego</t>
  </si>
  <si>
    <t>Technologia informacyjna w dydaktyce</t>
  </si>
  <si>
    <t>SPECJALNOŚĆ NAUCZYCIELSKA ***</t>
  </si>
  <si>
    <t>Praktyka pedagogiczna - 150 godzin</t>
  </si>
  <si>
    <t>26.</t>
  </si>
  <si>
    <t>27.</t>
  </si>
  <si>
    <t>Emisja głosu</t>
  </si>
  <si>
    <t>Historia literatury francuskiej</t>
  </si>
  <si>
    <t>Elementy językoznawstwa ogólnego</t>
  </si>
  <si>
    <t>Myśl humanistyczna i społeczna w krajach romańskich</t>
  </si>
  <si>
    <t>1, 2,3</t>
  </si>
  <si>
    <t xml:space="preserve">** zajęcia dla grupy zaawansowanej </t>
  </si>
  <si>
    <t>*** zajęcia dla grupy początkującej</t>
  </si>
  <si>
    <t>razem**</t>
  </si>
  <si>
    <t>Wykład ogólnouczelniany</t>
  </si>
  <si>
    <t>30.</t>
  </si>
  <si>
    <t>Interpretacja tekstów kultury</t>
  </si>
  <si>
    <t>31.</t>
  </si>
  <si>
    <t>Teoria dyskursu i analiza dyskursywna</t>
  </si>
  <si>
    <t>32.</t>
  </si>
  <si>
    <t>Teoria komunikacji</t>
  </si>
  <si>
    <t>Współczesna kultura mediów</t>
  </si>
  <si>
    <t>Komunikacja międzykulturowa</t>
  </si>
  <si>
    <t>C1. SPECJALNOŚĆ TRANSLATORYCZNA</t>
  </si>
  <si>
    <t>C3. SPECJALNOŚĆ KULTURA I MEDIA</t>
  </si>
  <si>
    <t>28.</t>
  </si>
  <si>
    <t>29.</t>
  </si>
  <si>
    <t>SPECJALNOŚĆ TRANSLATORYCZNA**</t>
  </si>
  <si>
    <t>SPECJALNOŚĆ NAUCZYCIELSKA **</t>
  </si>
  <si>
    <t>SPECJALNOŚĆ KULTURA I MEDIA **</t>
  </si>
  <si>
    <t>SPECJALNOŚĆ KULTURA I MEDIA ***</t>
  </si>
  <si>
    <t>5.</t>
  </si>
  <si>
    <t>6a.**</t>
  </si>
  <si>
    <t>6b.***</t>
  </si>
  <si>
    <t>33.</t>
  </si>
  <si>
    <t>Kultura języka polskiego</t>
  </si>
  <si>
    <t>OD R. AK. 2016/2017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</si>
</sst>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</numFmts>
  <fonts count="26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Times New Roman"/>
      <family val="1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22" fillId="20" borderId="1" applyNumberFormat="0" applyAlignment="0" applyProtection="0"/>
    <xf numFmtId="9" fontId="0" fillId="0" borderId="0" applyFont="0" applyFill="0" applyBorder="0" applyAlignment="0" applyProtection="0"/>
    <xf numFmtId="0" fontId="1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17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2" borderId="10" xfId="0" applyFont="1" applyFill="1" applyBorder="1" applyAlignment="1">
      <alignment horizontal="center" vertical="center" wrapText="1"/>
    </xf>
    <xf numFmtId="0" fontId="1" fillId="11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2" borderId="11" xfId="0" applyFont="1" applyFill="1" applyBorder="1" applyAlignment="1">
      <alignment horizontal="center" vertical="center" wrapText="1"/>
    </xf>
    <xf numFmtId="0" fontId="1" fillId="15" borderId="11" xfId="0" applyFont="1" applyFill="1" applyBorder="1" applyAlignment="1">
      <alignment horizontal="center" vertical="center" wrapText="1"/>
    </xf>
    <xf numFmtId="0" fontId="1" fillId="11" borderId="11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22" borderId="10" xfId="0" applyFont="1" applyFill="1" applyBorder="1" applyAlignment="1">
      <alignment horizontal="center" vertical="center" wrapText="1"/>
    </xf>
    <xf numFmtId="0" fontId="0" fillId="15" borderId="10" xfId="0" applyFont="1" applyFill="1" applyBorder="1" applyAlignment="1">
      <alignment horizontal="center" vertical="center" wrapText="1"/>
    </xf>
    <xf numFmtId="0" fontId="0" fillId="11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1" fillId="15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right" vertical="center" wrapText="1"/>
    </xf>
    <xf numFmtId="0" fontId="0" fillId="0" borderId="0" xfId="0" applyFont="1" applyBorder="1" applyAlignment="1">
      <alignment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25" borderId="11" xfId="0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center" vertical="center" wrapText="1"/>
    </xf>
    <xf numFmtId="0" fontId="1" fillId="25" borderId="10" xfId="0" applyFont="1" applyFill="1" applyBorder="1" applyAlignment="1">
      <alignment horizontal="center" vertical="center" wrapText="1"/>
    </xf>
    <xf numFmtId="0" fontId="1" fillId="26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right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10" fillId="0" borderId="0" xfId="51" applyFont="1" applyAlignment="1">
      <alignment horizontal="left" vertical="center"/>
      <protection/>
    </xf>
    <xf numFmtId="0" fontId="11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5" borderId="10" xfId="0" applyFont="1" applyFill="1" applyBorder="1" applyAlignment="1">
      <alignment horizontal="center" vertical="center" wrapText="1"/>
    </xf>
    <xf numFmtId="0" fontId="5" fillId="22" borderId="10" xfId="0" applyFont="1" applyFill="1" applyBorder="1" applyAlignment="1">
      <alignment horizontal="center" vertical="center" wrapText="1"/>
    </xf>
    <xf numFmtId="0" fontId="5" fillId="15" borderId="10" xfId="0" applyFont="1" applyFill="1" applyBorder="1" applyAlignment="1">
      <alignment horizontal="center" vertical="center" wrapText="1"/>
    </xf>
    <xf numFmtId="0" fontId="5" fillId="11" borderId="10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7" fillId="0" borderId="10" xfId="0" applyFont="1" applyBorder="1" applyAlignment="1">
      <alignment horizontal="left" vertical="center" wrapText="1"/>
    </xf>
    <xf numFmtId="0" fontId="0" fillId="25" borderId="10" xfId="0" applyFont="1" applyFill="1" applyBorder="1" applyAlignment="1">
      <alignment horizontal="center" vertical="center" wrapText="1"/>
    </xf>
    <xf numFmtId="0" fontId="0" fillId="22" borderId="10" xfId="0" applyFont="1" applyFill="1" applyBorder="1" applyAlignment="1">
      <alignment horizontal="center" vertical="center" wrapText="1"/>
    </xf>
    <xf numFmtId="0" fontId="0" fillId="15" borderId="10" xfId="0" applyFont="1" applyFill="1" applyBorder="1" applyAlignment="1">
      <alignment horizontal="center" vertical="center" wrapText="1"/>
    </xf>
    <xf numFmtId="0" fontId="0" fillId="11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8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22" borderId="13" xfId="0" applyFont="1" applyFill="1" applyBorder="1" applyAlignment="1">
      <alignment horizontal="center" vertical="center" wrapText="1"/>
    </xf>
    <xf numFmtId="0" fontId="0" fillId="22" borderId="14" xfId="0" applyFont="1" applyFill="1" applyBorder="1" applyAlignment="1">
      <alignment horizontal="center" vertical="center" wrapText="1"/>
    </xf>
    <xf numFmtId="0" fontId="0" fillId="22" borderId="12" xfId="0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9" fontId="1" fillId="0" borderId="0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13" xfId="0" applyBorder="1" applyAlignment="1">
      <alignment horizontal="right" vertical="center" wrapText="1"/>
    </xf>
    <xf numFmtId="0" fontId="0" fillId="0" borderId="12" xfId="0" applyFont="1" applyBorder="1" applyAlignment="1">
      <alignment horizontal="right" vertical="center" wrapText="1"/>
    </xf>
    <xf numFmtId="0" fontId="1" fillId="21" borderId="15" xfId="0" applyFont="1" applyFill="1" applyBorder="1" applyAlignment="1">
      <alignment horizontal="center" vertical="center"/>
    </xf>
    <xf numFmtId="0" fontId="1" fillId="21" borderId="20" xfId="0" applyFont="1" applyFill="1" applyBorder="1" applyAlignment="1">
      <alignment horizontal="center" vertical="center"/>
    </xf>
    <xf numFmtId="0" fontId="0" fillId="0" borderId="13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0" fontId="0" fillId="0" borderId="14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25" borderId="13" xfId="0" applyFont="1" applyFill="1" applyBorder="1" applyAlignment="1">
      <alignment horizontal="center" vertical="center" wrapText="1"/>
    </xf>
    <xf numFmtId="0" fontId="0" fillId="25" borderId="14" xfId="0" applyFont="1" applyFill="1" applyBorder="1" applyAlignment="1">
      <alignment horizontal="center" vertical="center" wrapText="1"/>
    </xf>
    <xf numFmtId="0" fontId="0" fillId="25" borderId="12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" fillId="15" borderId="15" xfId="0" applyFont="1" applyFill="1" applyBorder="1" applyAlignment="1">
      <alignment horizontal="center" vertical="center" wrapText="1"/>
    </xf>
    <xf numFmtId="0" fontId="1" fillId="15" borderId="20" xfId="0" applyFont="1" applyFill="1" applyBorder="1" applyAlignment="1">
      <alignment horizontal="center" vertical="center" wrapText="1"/>
    </xf>
    <xf numFmtId="0" fontId="1" fillId="15" borderId="16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21" borderId="24" xfId="0" applyFont="1" applyFill="1" applyBorder="1" applyAlignment="1">
      <alignment horizontal="center" vertical="center"/>
    </xf>
    <xf numFmtId="0" fontId="0" fillId="21" borderId="2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4" borderId="15" xfId="0" applyFont="1" applyFill="1" applyBorder="1" applyAlignment="1">
      <alignment horizontal="center" vertical="center" wrapText="1"/>
    </xf>
    <xf numFmtId="0" fontId="1" fillId="24" borderId="20" xfId="0" applyFont="1" applyFill="1" applyBorder="1" applyAlignment="1">
      <alignment horizontal="center" vertical="center" wrapText="1"/>
    </xf>
    <xf numFmtId="0" fontId="1" fillId="24" borderId="16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2" borderId="10" xfId="0" applyFont="1" applyFill="1" applyBorder="1" applyAlignment="1">
      <alignment horizontal="center" vertical="center" wrapText="1"/>
    </xf>
    <xf numFmtId="0" fontId="1" fillId="11" borderId="10" xfId="0" applyFont="1" applyFill="1" applyBorder="1" applyAlignment="1">
      <alignment horizontal="center" vertical="center" wrapText="1"/>
    </xf>
    <xf numFmtId="0" fontId="1" fillId="11" borderId="15" xfId="0" applyFont="1" applyFill="1" applyBorder="1" applyAlignment="1">
      <alignment horizontal="center" vertical="center" wrapText="1"/>
    </xf>
    <xf numFmtId="0" fontId="1" fillId="11" borderId="20" xfId="0" applyFont="1" applyFill="1" applyBorder="1" applyAlignment="1">
      <alignment horizontal="center" vertical="center" wrapText="1"/>
    </xf>
    <xf numFmtId="0" fontId="1" fillId="11" borderId="1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25" borderId="15" xfId="0" applyFont="1" applyFill="1" applyBorder="1" applyAlignment="1">
      <alignment horizontal="center" vertical="center" wrapText="1"/>
    </xf>
    <xf numFmtId="0" fontId="1" fillId="25" borderId="20" xfId="0" applyFont="1" applyFill="1" applyBorder="1" applyAlignment="1">
      <alignment horizontal="center" vertical="center" wrapText="1"/>
    </xf>
    <xf numFmtId="0" fontId="1" fillId="25" borderId="16" xfId="0" applyFont="1" applyFill="1" applyBorder="1" applyAlignment="1">
      <alignment horizontal="center" vertical="center" wrapText="1"/>
    </xf>
    <xf numFmtId="0" fontId="1" fillId="22" borderId="15" xfId="0" applyFont="1" applyFill="1" applyBorder="1" applyAlignment="1">
      <alignment horizontal="center" vertical="center" wrapText="1"/>
    </xf>
    <xf numFmtId="0" fontId="1" fillId="22" borderId="20" xfId="0" applyFont="1" applyFill="1" applyBorder="1" applyAlignment="1">
      <alignment horizontal="center" vertical="center" wrapText="1"/>
    </xf>
    <xf numFmtId="0" fontId="1" fillId="22" borderId="16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0" fillId="15" borderId="13" xfId="0" applyFont="1" applyFill="1" applyBorder="1" applyAlignment="1">
      <alignment horizontal="center" vertical="center" wrapText="1"/>
    </xf>
    <xf numFmtId="0" fontId="0" fillId="15" borderId="14" xfId="0" applyFont="1" applyFill="1" applyBorder="1" applyAlignment="1">
      <alignment horizontal="center" vertical="center" wrapText="1"/>
    </xf>
    <xf numFmtId="0" fontId="0" fillId="15" borderId="12" xfId="0" applyFont="1" applyFill="1" applyBorder="1" applyAlignment="1">
      <alignment horizontal="center" vertical="center" wrapText="1"/>
    </xf>
    <xf numFmtId="0" fontId="0" fillId="11" borderId="13" xfId="0" applyFont="1" applyFill="1" applyBorder="1" applyAlignment="1">
      <alignment horizontal="center" vertical="center" wrapText="1"/>
    </xf>
    <xf numFmtId="0" fontId="0" fillId="11" borderId="14" xfId="0" applyFont="1" applyFill="1" applyBorder="1" applyAlignment="1">
      <alignment horizontal="center" vertical="center" wrapText="1"/>
    </xf>
    <xf numFmtId="0" fontId="0" fillId="11" borderId="12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" fillId="21" borderId="16" xfId="0" applyFont="1" applyFill="1" applyBorder="1" applyAlignment="1">
      <alignment horizontal="center" vertical="center"/>
    </xf>
    <xf numFmtId="0" fontId="0" fillId="21" borderId="15" xfId="0" applyFont="1" applyFill="1" applyBorder="1" applyAlignment="1">
      <alignment horizontal="center" vertical="center"/>
    </xf>
    <xf numFmtId="0" fontId="0" fillId="21" borderId="20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10" fontId="0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89"/>
  <sheetViews>
    <sheetView tabSelected="1" view="pageBreakPreview" zoomScale="80" zoomScaleSheetLayoutView="80" zoomScalePageLayoutView="0" workbookViewId="0" topLeftCell="A1">
      <selection activeCell="A66" sqref="A66:AL66"/>
    </sheetView>
  </sheetViews>
  <sheetFormatPr defaultColWidth="9.140625" defaultRowHeight="15"/>
  <cols>
    <col min="1" max="1" width="4.57421875" style="0" customWidth="1"/>
    <col min="2" max="2" width="21.140625" style="4" customWidth="1"/>
    <col min="3" max="3" width="6.421875" style="1" customWidth="1"/>
    <col min="4" max="4" width="5.8515625" style="5" customWidth="1"/>
    <col min="5" max="5" width="6.28125" style="49" customWidth="1"/>
    <col min="6" max="6" width="6.421875" style="1" customWidth="1"/>
    <col min="7" max="7" width="5.00390625" style="1" customWidth="1"/>
    <col min="8" max="8" width="5.421875" style="1" customWidth="1"/>
    <col min="9" max="9" width="4.7109375" style="1" customWidth="1"/>
    <col min="10" max="10" width="4.57421875" style="1" customWidth="1"/>
    <col min="11" max="11" width="5.8515625" style="1" customWidth="1"/>
    <col min="12" max="12" width="5.421875" style="1" customWidth="1"/>
    <col min="13" max="14" width="4.8515625" style="1" customWidth="1"/>
    <col min="15" max="15" width="4.57421875" style="1" customWidth="1"/>
    <col min="16" max="16" width="5.57421875" style="1" customWidth="1"/>
    <col min="17" max="17" width="4.7109375" style="1" customWidth="1"/>
    <col min="18" max="18" width="4.8515625" style="1" customWidth="1"/>
    <col min="19" max="19" width="4.7109375" style="1" customWidth="1"/>
    <col min="20" max="20" width="4.8515625" style="1" customWidth="1"/>
    <col min="21" max="21" width="5.7109375" style="1" customWidth="1"/>
    <col min="22" max="22" width="4.57421875" style="1" customWidth="1"/>
    <col min="23" max="23" width="5.140625" style="1" customWidth="1"/>
    <col min="24" max="24" width="4.8515625" style="1" customWidth="1"/>
    <col min="25" max="25" width="5.00390625" style="1" customWidth="1"/>
    <col min="26" max="26" width="6.00390625" style="1" customWidth="1"/>
    <col min="27" max="28" width="4.8515625" style="1" customWidth="1"/>
    <col min="29" max="29" width="4.7109375" style="1" customWidth="1"/>
    <col min="30" max="30" width="4.8515625" style="1" customWidth="1"/>
    <col min="31" max="31" width="5.7109375" style="1" customWidth="1"/>
    <col min="32" max="32" width="5.28125" style="1" customWidth="1"/>
    <col min="33" max="33" width="4.8515625" style="1" customWidth="1"/>
    <col min="34" max="34" width="5.7109375" style="1" customWidth="1"/>
    <col min="35" max="35" width="5.140625" style="1" customWidth="1"/>
    <col min="36" max="36" width="5.8515625" style="1" customWidth="1"/>
    <col min="37" max="37" width="7.140625" style="1" customWidth="1"/>
    <col min="38" max="38" width="8.57421875" style="1" customWidth="1"/>
  </cols>
  <sheetData>
    <row r="1" spans="1:38" ht="15.75">
      <c r="A1" s="147" t="s">
        <v>67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</row>
    <row r="2" spans="1:38" ht="15.75">
      <c r="A2" s="147" t="s">
        <v>132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</row>
    <row r="3" spans="1:38" ht="31.5" customHeight="1">
      <c r="A3" s="56"/>
      <c r="B3" s="158" t="s">
        <v>65</v>
      </c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</row>
    <row r="4" spans="1:38" ht="15.75" customHeight="1">
      <c r="A4" s="56"/>
      <c r="B4" s="161" t="s">
        <v>66</v>
      </c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57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</row>
    <row r="5" spans="1:38" ht="16.5" thickBot="1">
      <c r="A5" s="10"/>
      <c r="B5" s="11"/>
      <c r="C5" s="12"/>
      <c r="D5" s="13"/>
      <c r="E5" s="13"/>
      <c r="F5" s="12"/>
      <c r="G5" s="12"/>
      <c r="H5" s="12"/>
      <c r="I5" s="12"/>
      <c r="J5" s="12"/>
      <c r="K5" s="58"/>
      <c r="L5" s="12"/>
      <c r="M5" s="12"/>
      <c r="N5" s="12"/>
      <c r="O5" s="12"/>
      <c r="P5" s="12"/>
      <c r="Q5" s="12"/>
      <c r="R5" s="12"/>
      <c r="S5" s="12"/>
      <c r="T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</row>
    <row r="6" spans="1:38" ht="15">
      <c r="A6" s="121"/>
      <c r="B6" s="122"/>
      <c r="C6" s="122"/>
      <c r="D6" s="122"/>
      <c r="E6" s="122"/>
      <c r="F6" s="123"/>
      <c r="G6" s="154" t="s">
        <v>3</v>
      </c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155"/>
    </row>
    <row r="7" spans="1:38" ht="30" customHeight="1">
      <c r="A7" s="127" t="s">
        <v>0</v>
      </c>
      <c r="B7" s="156" t="s">
        <v>78</v>
      </c>
      <c r="C7" s="156" t="s">
        <v>1</v>
      </c>
      <c r="D7" s="159" t="s">
        <v>77</v>
      </c>
      <c r="E7" s="160"/>
      <c r="F7" s="160"/>
      <c r="G7" s="141" t="s">
        <v>4</v>
      </c>
      <c r="H7" s="141"/>
      <c r="I7" s="141"/>
      <c r="J7" s="141"/>
      <c r="K7" s="141"/>
      <c r="L7" s="141"/>
      <c r="M7" s="141"/>
      <c r="N7" s="141"/>
      <c r="O7" s="141"/>
      <c r="P7" s="141"/>
      <c r="Q7" s="142" t="s">
        <v>5</v>
      </c>
      <c r="R7" s="142"/>
      <c r="S7" s="142"/>
      <c r="T7" s="142"/>
      <c r="U7" s="142"/>
      <c r="V7" s="142"/>
      <c r="W7" s="142"/>
      <c r="X7" s="142"/>
      <c r="Y7" s="142"/>
      <c r="Z7" s="142"/>
      <c r="AA7" s="143" t="s">
        <v>6</v>
      </c>
      <c r="AB7" s="143"/>
      <c r="AC7" s="143"/>
      <c r="AD7" s="143"/>
      <c r="AE7" s="143"/>
      <c r="AF7" s="143"/>
      <c r="AG7" s="143"/>
      <c r="AH7" s="143"/>
      <c r="AI7" s="143"/>
      <c r="AJ7" s="143"/>
      <c r="AK7" s="132" t="s">
        <v>7</v>
      </c>
      <c r="AL7" s="132" t="s">
        <v>8</v>
      </c>
    </row>
    <row r="8" spans="1:38" s="3" customFormat="1" ht="22.5" customHeight="1">
      <c r="A8" s="127"/>
      <c r="B8" s="156"/>
      <c r="C8" s="156"/>
      <c r="D8" s="160"/>
      <c r="E8" s="160"/>
      <c r="F8" s="160"/>
      <c r="G8" s="138" t="s">
        <v>24</v>
      </c>
      <c r="H8" s="139"/>
      <c r="I8" s="139"/>
      <c r="J8" s="139"/>
      <c r="K8" s="140"/>
      <c r="L8" s="135" t="s">
        <v>25</v>
      </c>
      <c r="M8" s="136"/>
      <c r="N8" s="136"/>
      <c r="O8" s="136"/>
      <c r="P8" s="137"/>
      <c r="Q8" s="148" t="s">
        <v>26</v>
      </c>
      <c r="R8" s="149"/>
      <c r="S8" s="149"/>
      <c r="T8" s="149"/>
      <c r="U8" s="150"/>
      <c r="V8" s="151" t="s">
        <v>27</v>
      </c>
      <c r="W8" s="152"/>
      <c r="X8" s="152"/>
      <c r="Y8" s="152"/>
      <c r="Z8" s="153"/>
      <c r="AA8" s="124" t="s">
        <v>28</v>
      </c>
      <c r="AB8" s="125"/>
      <c r="AC8" s="125"/>
      <c r="AD8" s="125"/>
      <c r="AE8" s="126"/>
      <c r="AF8" s="144" t="s">
        <v>29</v>
      </c>
      <c r="AG8" s="145"/>
      <c r="AH8" s="145"/>
      <c r="AI8" s="145"/>
      <c r="AJ8" s="146"/>
      <c r="AK8" s="133"/>
      <c r="AL8" s="133"/>
    </row>
    <row r="9" spans="1:38" s="3" customFormat="1" ht="30.75" customHeight="1" thickBot="1">
      <c r="A9" s="128"/>
      <c r="B9" s="157"/>
      <c r="C9" s="157"/>
      <c r="D9" s="18" t="s">
        <v>2</v>
      </c>
      <c r="E9" s="47" t="s">
        <v>35</v>
      </c>
      <c r="F9" s="18" t="s">
        <v>31</v>
      </c>
      <c r="G9" s="39" t="s">
        <v>9</v>
      </c>
      <c r="H9" s="39" t="s">
        <v>10</v>
      </c>
      <c r="I9" s="39" t="s">
        <v>11</v>
      </c>
      <c r="J9" s="39" t="s">
        <v>12</v>
      </c>
      <c r="K9" s="39" t="s">
        <v>13</v>
      </c>
      <c r="L9" s="19" t="s">
        <v>9</v>
      </c>
      <c r="M9" s="19" t="s">
        <v>10</v>
      </c>
      <c r="N9" s="19" t="s">
        <v>11</v>
      </c>
      <c r="O9" s="19" t="s">
        <v>12</v>
      </c>
      <c r="P9" s="19" t="s">
        <v>13</v>
      </c>
      <c r="Q9" s="42" t="s">
        <v>9</v>
      </c>
      <c r="R9" s="42" t="s">
        <v>10</v>
      </c>
      <c r="S9" s="42" t="s">
        <v>11</v>
      </c>
      <c r="T9" s="42" t="s">
        <v>12</v>
      </c>
      <c r="U9" s="42" t="s">
        <v>13</v>
      </c>
      <c r="V9" s="20" t="s">
        <v>9</v>
      </c>
      <c r="W9" s="20" t="s">
        <v>10</v>
      </c>
      <c r="X9" s="20" t="s">
        <v>11</v>
      </c>
      <c r="Y9" s="20" t="s">
        <v>12</v>
      </c>
      <c r="Z9" s="20" t="s">
        <v>13</v>
      </c>
      <c r="AA9" s="21" t="s">
        <v>9</v>
      </c>
      <c r="AB9" s="21" t="s">
        <v>10</v>
      </c>
      <c r="AC9" s="21" t="s">
        <v>11</v>
      </c>
      <c r="AD9" s="21" t="s">
        <v>12</v>
      </c>
      <c r="AE9" s="21" t="s">
        <v>13</v>
      </c>
      <c r="AF9" s="22" t="s">
        <v>9</v>
      </c>
      <c r="AG9" s="22" t="s">
        <v>10</v>
      </c>
      <c r="AH9" s="22" t="s">
        <v>11</v>
      </c>
      <c r="AI9" s="22" t="s">
        <v>12</v>
      </c>
      <c r="AJ9" s="22" t="s">
        <v>13</v>
      </c>
      <c r="AK9" s="134"/>
      <c r="AL9" s="134"/>
    </row>
    <row r="10" spans="1:38" ht="15">
      <c r="A10" s="129" t="s">
        <v>14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</row>
    <row r="11" spans="1:38" ht="15">
      <c r="A11" s="112" t="s">
        <v>15</v>
      </c>
      <c r="B11" s="27" t="s">
        <v>79</v>
      </c>
      <c r="C11" s="14"/>
      <c r="D11" s="115">
        <v>6</v>
      </c>
      <c r="E11" s="115" t="s">
        <v>62</v>
      </c>
      <c r="F11" s="115"/>
      <c r="G11" s="108"/>
      <c r="H11" s="108"/>
      <c r="I11" s="108"/>
      <c r="J11" s="108"/>
      <c r="K11" s="108"/>
      <c r="L11" s="87"/>
      <c r="M11" s="87"/>
      <c r="N11" s="87"/>
      <c r="O11" s="87"/>
      <c r="P11" s="87"/>
      <c r="Q11" s="118"/>
      <c r="R11" s="118"/>
      <c r="S11" s="118">
        <v>60</v>
      </c>
      <c r="T11" s="118"/>
      <c r="U11" s="118">
        <v>3</v>
      </c>
      <c r="V11" s="83"/>
      <c r="W11" s="83"/>
      <c r="X11" s="83">
        <v>60</v>
      </c>
      <c r="Y11" s="83"/>
      <c r="Z11" s="83">
        <v>3</v>
      </c>
      <c r="AA11" s="162"/>
      <c r="AB11" s="162"/>
      <c r="AC11" s="162">
        <v>30</v>
      </c>
      <c r="AD11" s="162"/>
      <c r="AE11" s="162">
        <v>3</v>
      </c>
      <c r="AF11" s="165"/>
      <c r="AG11" s="165"/>
      <c r="AH11" s="165">
        <v>30</v>
      </c>
      <c r="AI11" s="165"/>
      <c r="AJ11" s="165">
        <v>3</v>
      </c>
      <c r="AK11" s="106">
        <f>G11+H11+I11+J11+L11+M11+O11+N11+Q11+R11+S11+T11+V11+W11+X11+Y11+AA11+AB11+AC11+AD11+AF11+AG11+AH11+AI11</f>
        <v>180</v>
      </c>
      <c r="AL11" s="106">
        <f>K11+P11+U11+Z11+AE11+AJ11</f>
        <v>12</v>
      </c>
    </row>
    <row r="12" spans="1:38" ht="30">
      <c r="A12" s="113"/>
      <c r="B12" s="27" t="s">
        <v>80</v>
      </c>
      <c r="C12" s="14"/>
      <c r="D12" s="116"/>
      <c r="E12" s="116"/>
      <c r="F12" s="116"/>
      <c r="G12" s="109"/>
      <c r="H12" s="109"/>
      <c r="I12" s="109"/>
      <c r="J12" s="109"/>
      <c r="K12" s="109"/>
      <c r="L12" s="88"/>
      <c r="M12" s="88"/>
      <c r="N12" s="88"/>
      <c r="O12" s="88"/>
      <c r="P12" s="88"/>
      <c r="Q12" s="119"/>
      <c r="R12" s="119"/>
      <c r="S12" s="119"/>
      <c r="T12" s="119"/>
      <c r="U12" s="119"/>
      <c r="V12" s="84"/>
      <c r="W12" s="84"/>
      <c r="X12" s="84"/>
      <c r="Y12" s="84"/>
      <c r="Z12" s="84"/>
      <c r="AA12" s="163"/>
      <c r="AB12" s="163"/>
      <c r="AC12" s="163"/>
      <c r="AD12" s="163"/>
      <c r="AE12" s="163"/>
      <c r="AF12" s="166"/>
      <c r="AG12" s="166"/>
      <c r="AH12" s="166"/>
      <c r="AI12" s="166"/>
      <c r="AJ12" s="166"/>
      <c r="AK12" s="168"/>
      <c r="AL12" s="168"/>
    </row>
    <row r="13" spans="1:38" ht="30">
      <c r="A13" s="114"/>
      <c r="B13" s="27" t="s">
        <v>81</v>
      </c>
      <c r="C13" s="14"/>
      <c r="D13" s="117"/>
      <c r="E13" s="117"/>
      <c r="F13" s="117"/>
      <c r="G13" s="86"/>
      <c r="H13" s="86"/>
      <c r="I13" s="86"/>
      <c r="J13" s="86"/>
      <c r="K13" s="86"/>
      <c r="L13" s="82"/>
      <c r="M13" s="82"/>
      <c r="N13" s="82"/>
      <c r="O13" s="82"/>
      <c r="P13" s="82"/>
      <c r="Q13" s="120"/>
      <c r="R13" s="120"/>
      <c r="S13" s="120"/>
      <c r="T13" s="120"/>
      <c r="U13" s="120"/>
      <c r="V13" s="85"/>
      <c r="W13" s="85"/>
      <c r="X13" s="85"/>
      <c r="Y13" s="85"/>
      <c r="Z13" s="85"/>
      <c r="AA13" s="164"/>
      <c r="AB13" s="164"/>
      <c r="AC13" s="164"/>
      <c r="AD13" s="164"/>
      <c r="AE13" s="164"/>
      <c r="AF13" s="167"/>
      <c r="AG13" s="167"/>
      <c r="AH13" s="167"/>
      <c r="AI13" s="167"/>
      <c r="AJ13" s="167"/>
      <c r="AK13" s="107"/>
      <c r="AL13" s="107"/>
    </row>
    <row r="14" spans="1:38" ht="45">
      <c r="A14" s="36" t="s">
        <v>16</v>
      </c>
      <c r="B14" s="33" t="s">
        <v>105</v>
      </c>
      <c r="C14" s="14"/>
      <c r="D14" s="54">
        <v>2</v>
      </c>
      <c r="E14" s="54"/>
      <c r="F14" s="54">
        <v>1</v>
      </c>
      <c r="G14" s="40">
        <v>30</v>
      </c>
      <c r="H14" s="40"/>
      <c r="I14" s="40"/>
      <c r="J14" s="40"/>
      <c r="K14" s="40">
        <v>5</v>
      </c>
      <c r="L14" s="23">
        <v>30</v>
      </c>
      <c r="M14" s="23"/>
      <c r="N14" s="23"/>
      <c r="O14" s="23"/>
      <c r="P14" s="23">
        <v>4</v>
      </c>
      <c r="Q14" s="43"/>
      <c r="R14" s="43"/>
      <c r="S14" s="43"/>
      <c r="T14" s="43"/>
      <c r="U14" s="43"/>
      <c r="V14" s="24"/>
      <c r="W14" s="24"/>
      <c r="X14" s="24"/>
      <c r="Y14" s="24"/>
      <c r="Z14" s="24"/>
      <c r="AA14" s="25"/>
      <c r="AB14" s="25"/>
      <c r="AC14" s="25"/>
      <c r="AD14" s="25"/>
      <c r="AE14" s="25"/>
      <c r="AF14" s="26"/>
      <c r="AG14" s="26"/>
      <c r="AH14" s="26"/>
      <c r="AI14" s="26"/>
      <c r="AJ14" s="26"/>
      <c r="AK14" s="14">
        <f>G14+H14+I14+J14+L14+M14+O14+N14+Q14+R14+S14+T14+V14+W14+X14+Y14+AA14+AB14+AC14+AD14+AF14+AG14+AH14+AI14</f>
        <v>60</v>
      </c>
      <c r="AL14" s="14">
        <f>K14+P14+U14+Z14+AE14+AJ14</f>
        <v>9</v>
      </c>
    </row>
    <row r="15" spans="1:38" ht="30">
      <c r="A15" s="46" t="s">
        <v>17</v>
      </c>
      <c r="B15" s="33" t="s">
        <v>131</v>
      </c>
      <c r="C15" s="14"/>
      <c r="D15" s="54"/>
      <c r="E15" s="54">
        <v>2</v>
      </c>
      <c r="F15" s="54"/>
      <c r="G15" s="40"/>
      <c r="H15" s="40"/>
      <c r="I15" s="40"/>
      <c r="J15" s="40"/>
      <c r="K15" s="40"/>
      <c r="L15" s="23"/>
      <c r="M15" s="23"/>
      <c r="N15" s="23">
        <v>30</v>
      </c>
      <c r="O15" s="23"/>
      <c r="P15" s="23">
        <v>2</v>
      </c>
      <c r="Q15" s="43"/>
      <c r="R15" s="43"/>
      <c r="S15" s="43"/>
      <c r="T15" s="43"/>
      <c r="U15" s="43"/>
      <c r="V15" s="24"/>
      <c r="W15" s="24"/>
      <c r="X15" s="24"/>
      <c r="Y15" s="24"/>
      <c r="Z15" s="24"/>
      <c r="AA15" s="25"/>
      <c r="AB15" s="25"/>
      <c r="AC15" s="25"/>
      <c r="AD15" s="25"/>
      <c r="AE15" s="25"/>
      <c r="AF15" s="26"/>
      <c r="AG15" s="26"/>
      <c r="AH15" s="26"/>
      <c r="AI15" s="26"/>
      <c r="AJ15" s="26"/>
      <c r="AK15" s="14">
        <v>30</v>
      </c>
      <c r="AL15" s="14">
        <v>2</v>
      </c>
    </row>
    <row r="16" spans="1:38" ht="30">
      <c r="A16" s="46" t="s">
        <v>18</v>
      </c>
      <c r="B16" s="27" t="s">
        <v>110</v>
      </c>
      <c r="C16" s="14"/>
      <c r="D16" s="54"/>
      <c r="E16" s="54">
        <v>6</v>
      </c>
      <c r="F16" s="54"/>
      <c r="G16" s="40"/>
      <c r="H16" s="40"/>
      <c r="I16" s="40"/>
      <c r="J16" s="40"/>
      <c r="K16" s="40"/>
      <c r="L16" s="23"/>
      <c r="M16" s="23"/>
      <c r="N16" s="23"/>
      <c r="O16" s="23"/>
      <c r="P16" s="23"/>
      <c r="Q16" s="43"/>
      <c r="R16" s="43"/>
      <c r="S16" s="43"/>
      <c r="T16" s="43"/>
      <c r="U16" s="43"/>
      <c r="V16" s="24"/>
      <c r="W16" s="24"/>
      <c r="X16" s="24"/>
      <c r="Y16" s="24"/>
      <c r="Z16" s="24"/>
      <c r="AA16" s="25"/>
      <c r="AB16" s="25"/>
      <c r="AC16" s="25"/>
      <c r="AD16" s="25"/>
      <c r="AE16" s="25"/>
      <c r="AF16" s="26">
        <v>30</v>
      </c>
      <c r="AG16" s="26"/>
      <c r="AH16" s="26"/>
      <c r="AI16" s="26"/>
      <c r="AJ16" s="26">
        <v>2</v>
      </c>
      <c r="AK16" s="14">
        <v>30</v>
      </c>
      <c r="AL16" s="14">
        <v>2</v>
      </c>
    </row>
    <row r="17" spans="1:38" ht="15">
      <c r="A17" s="46" t="s">
        <v>127</v>
      </c>
      <c r="B17" s="27" t="s">
        <v>19</v>
      </c>
      <c r="C17" s="14"/>
      <c r="D17" s="54"/>
      <c r="E17" s="54"/>
      <c r="F17" s="54">
        <v>3</v>
      </c>
      <c r="G17" s="40"/>
      <c r="H17" s="40"/>
      <c r="I17" s="40"/>
      <c r="J17" s="40"/>
      <c r="K17" s="40"/>
      <c r="L17" s="23"/>
      <c r="M17" s="23"/>
      <c r="N17" s="23"/>
      <c r="O17" s="23"/>
      <c r="P17" s="23"/>
      <c r="Q17" s="43"/>
      <c r="R17" s="43"/>
      <c r="S17" s="43">
        <v>30</v>
      </c>
      <c r="T17" s="43"/>
      <c r="U17" s="43">
        <v>1</v>
      </c>
      <c r="V17" s="24"/>
      <c r="W17" s="24"/>
      <c r="X17" s="24"/>
      <c r="Y17" s="24"/>
      <c r="Z17" s="24"/>
      <c r="AA17" s="25"/>
      <c r="AB17" s="25"/>
      <c r="AC17" s="25"/>
      <c r="AD17" s="25"/>
      <c r="AE17" s="25"/>
      <c r="AF17" s="26"/>
      <c r="AG17" s="26"/>
      <c r="AH17" s="26"/>
      <c r="AI17" s="26"/>
      <c r="AJ17" s="26"/>
      <c r="AK17" s="2">
        <f>G17+H17+I17+J17+L17+M17+O17+N17+Q17+R17+S17+T17+V17+W17+X17+Y17+AA17+AB17+AC17+AD17+AF17+AG17+AH17+AI17</f>
        <v>30</v>
      </c>
      <c r="AL17" s="14">
        <f>K17+P17+U17+Z17+AE17+AJ17</f>
        <v>1</v>
      </c>
    </row>
    <row r="18" spans="1:38" s="6" customFormat="1" ht="15">
      <c r="A18" s="110" t="s">
        <v>21</v>
      </c>
      <c r="B18" s="111"/>
      <c r="C18" s="7"/>
      <c r="D18" s="54"/>
      <c r="E18" s="54"/>
      <c r="F18" s="54"/>
      <c r="G18" s="41">
        <f aca="true" t="shared" si="0" ref="G18:AL18">SUM(G11:G17)</f>
        <v>30</v>
      </c>
      <c r="H18" s="41">
        <f t="shared" si="0"/>
        <v>0</v>
      </c>
      <c r="I18" s="41">
        <f t="shared" si="0"/>
        <v>0</v>
      </c>
      <c r="J18" s="41">
        <f t="shared" si="0"/>
        <v>0</v>
      </c>
      <c r="K18" s="41">
        <f t="shared" si="0"/>
        <v>5</v>
      </c>
      <c r="L18" s="15">
        <f t="shared" si="0"/>
        <v>30</v>
      </c>
      <c r="M18" s="15">
        <f t="shared" si="0"/>
        <v>0</v>
      </c>
      <c r="N18" s="15">
        <f t="shared" si="0"/>
        <v>30</v>
      </c>
      <c r="O18" s="15">
        <f t="shared" si="0"/>
        <v>0</v>
      </c>
      <c r="P18" s="15">
        <f t="shared" si="0"/>
        <v>6</v>
      </c>
      <c r="Q18" s="44">
        <f t="shared" si="0"/>
        <v>0</v>
      </c>
      <c r="R18" s="44">
        <f t="shared" si="0"/>
        <v>0</v>
      </c>
      <c r="S18" s="44">
        <f t="shared" si="0"/>
        <v>90</v>
      </c>
      <c r="T18" s="44">
        <f t="shared" si="0"/>
        <v>0</v>
      </c>
      <c r="U18" s="44">
        <f t="shared" si="0"/>
        <v>4</v>
      </c>
      <c r="V18" s="16">
        <f t="shared" si="0"/>
        <v>0</v>
      </c>
      <c r="W18" s="16">
        <f t="shared" si="0"/>
        <v>0</v>
      </c>
      <c r="X18" s="16">
        <f t="shared" si="0"/>
        <v>60</v>
      </c>
      <c r="Y18" s="16">
        <f t="shared" si="0"/>
        <v>0</v>
      </c>
      <c r="Z18" s="16">
        <f t="shared" si="0"/>
        <v>3</v>
      </c>
      <c r="AA18" s="28">
        <f t="shared" si="0"/>
        <v>0</v>
      </c>
      <c r="AB18" s="28">
        <f t="shared" si="0"/>
        <v>0</v>
      </c>
      <c r="AC18" s="28">
        <f t="shared" si="0"/>
        <v>30</v>
      </c>
      <c r="AD18" s="28">
        <f t="shared" si="0"/>
        <v>0</v>
      </c>
      <c r="AE18" s="28">
        <f t="shared" si="0"/>
        <v>3</v>
      </c>
      <c r="AF18" s="17">
        <f t="shared" si="0"/>
        <v>30</v>
      </c>
      <c r="AG18" s="17">
        <f t="shared" si="0"/>
        <v>0</v>
      </c>
      <c r="AH18" s="17">
        <f t="shared" si="0"/>
        <v>30</v>
      </c>
      <c r="AI18" s="17">
        <f t="shared" si="0"/>
        <v>0</v>
      </c>
      <c r="AJ18" s="17">
        <f t="shared" si="0"/>
        <v>5</v>
      </c>
      <c r="AK18" s="7">
        <f t="shared" si="0"/>
        <v>330</v>
      </c>
      <c r="AL18" s="7">
        <f t="shared" si="0"/>
        <v>26</v>
      </c>
    </row>
    <row r="19" spans="1:38" ht="15">
      <c r="A19" s="100" t="s">
        <v>36</v>
      </c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</row>
    <row r="20" spans="1:38" ht="30">
      <c r="A20" s="37" t="s">
        <v>128</v>
      </c>
      <c r="B20" s="30" t="s">
        <v>42</v>
      </c>
      <c r="C20" s="14"/>
      <c r="D20" s="54" t="s">
        <v>30</v>
      </c>
      <c r="E20" s="54" t="s">
        <v>63</v>
      </c>
      <c r="F20" s="54"/>
      <c r="G20" s="40"/>
      <c r="H20" s="40"/>
      <c r="I20" s="40">
        <v>120</v>
      </c>
      <c r="J20" s="40"/>
      <c r="K20" s="40">
        <v>14</v>
      </c>
      <c r="L20" s="23"/>
      <c r="M20" s="23"/>
      <c r="N20" s="23">
        <v>150</v>
      </c>
      <c r="O20" s="23"/>
      <c r="P20" s="23">
        <v>14</v>
      </c>
      <c r="Q20" s="43"/>
      <c r="R20" s="43"/>
      <c r="S20" s="43">
        <v>120</v>
      </c>
      <c r="T20" s="43"/>
      <c r="U20" s="43">
        <v>8</v>
      </c>
      <c r="V20" s="24"/>
      <c r="W20" s="24"/>
      <c r="X20" s="24">
        <v>90</v>
      </c>
      <c r="Y20" s="24"/>
      <c r="Z20" s="24">
        <v>7</v>
      </c>
      <c r="AA20" s="25"/>
      <c r="AB20" s="25"/>
      <c r="AC20" s="25">
        <v>90</v>
      </c>
      <c r="AD20" s="25"/>
      <c r="AE20" s="25">
        <v>5</v>
      </c>
      <c r="AF20" s="26"/>
      <c r="AG20" s="26"/>
      <c r="AH20" s="26">
        <v>90</v>
      </c>
      <c r="AI20" s="26"/>
      <c r="AJ20" s="26">
        <v>6</v>
      </c>
      <c r="AK20" s="14">
        <f aca="true" t="shared" si="1" ref="AK20:AK29">G20+H20+I20+J20+L20+M20+O20+N20+Q20+R20+S20+T20+V20+W20+X20+Y20+AA20+AB20+AC20+AD20+AF20+AG20+AH20+AI20</f>
        <v>660</v>
      </c>
      <c r="AL20" s="14">
        <f aca="true" t="shared" si="2" ref="AL20:AL28">K20+P20+U20+Z20+AE20+AJ20</f>
        <v>54</v>
      </c>
    </row>
    <row r="21" spans="1:38" ht="30">
      <c r="A21" s="98" t="s">
        <v>129</v>
      </c>
      <c r="B21" s="30" t="s">
        <v>42</v>
      </c>
      <c r="C21" s="14"/>
      <c r="D21" s="54" t="s">
        <v>30</v>
      </c>
      <c r="E21" s="54" t="s">
        <v>63</v>
      </c>
      <c r="F21" s="54"/>
      <c r="G21" s="40"/>
      <c r="H21" s="40"/>
      <c r="I21" s="40">
        <v>180</v>
      </c>
      <c r="J21" s="40"/>
      <c r="K21" s="40">
        <v>10</v>
      </c>
      <c r="L21" s="23"/>
      <c r="M21" s="23"/>
      <c r="N21" s="23">
        <v>180</v>
      </c>
      <c r="O21" s="23"/>
      <c r="P21" s="23">
        <v>10</v>
      </c>
      <c r="Q21" s="43"/>
      <c r="R21" s="43"/>
      <c r="S21" s="43">
        <v>120</v>
      </c>
      <c r="T21" s="43"/>
      <c r="U21" s="43">
        <v>8</v>
      </c>
      <c r="V21" s="24"/>
      <c r="W21" s="24"/>
      <c r="X21" s="24">
        <v>90</v>
      </c>
      <c r="Y21" s="24"/>
      <c r="Z21" s="24">
        <v>7</v>
      </c>
      <c r="AA21" s="25"/>
      <c r="AB21" s="25"/>
      <c r="AC21" s="25">
        <v>90</v>
      </c>
      <c r="AD21" s="25"/>
      <c r="AE21" s="25">
        <v>5</v>
      </c>
      <c r="AF21" s="26"/>
      <c r="AG21" s="26"/>
      <c r="AH21" s="26">
        <v>90</v>
      </c>
      <c r="AI21" s="26"/>
      <c r="AJ21" s="26">
        <v>6</v>
      </c>
      <c r="AK21" s="14">
        <f t="shared" si="1"/>
        <v>750</v>
      </c>
      <c r="AL21" s="14">
        <f t="shared" si="2"/>
        <v>46</v>
      </c>
    </row>
    <row r="22" spans="1:38" ht="30">
      <c r="A22" s="99"/>
      <c r="B22" s="30" t="s">
        <v>51</v>
      </c>
      <c r="C22" s="14"/>
      <c r="D22" s="54">
        <v>2</v>
      </c>
      <c r="E22" s="54">
        <v>1</v>
      </c>
      <c r="F22" s="55"/>
      <c r="G22" s="40"/>
      <c r="H22" s="40"/>
      <c r="I22" s="40">
        <v>30</v>
      </c>
      <c r="J22" s="40"/>
      <c r="K22" s="40">
        <v>4</v>
      </c>
      <c r="L22" s="23"/>
      <c r="M22" s="23"/>
      <c r="N22" s="23">
        <v>30</v>
      </c>
      <c r="O22" s="23"/>
      <c r="P22" s="23">
        <v>4</v>
      </c>
      <c r="Q22" s="43"/>
      <c r="R22" s="43"/>
      <c r="S22" s="43"/>
      <c r="T22" s="43"/>
      <c r="U22" s="43"/>
      <c r="V22" s="24"/>
      <c r="W22" s="24"/>
      <c r="X22" s="24"/>
      <c r="Y22" s="24"/>
      <c r="Z22" s="24"/>
      <c r="AA22" s="25"/>
      <c r="AB22" s="25"/>
      <c r="AC22" s="25"/>
      <c r="AD22" s="25"/>
      <c r="AE22" s="25"/>
      <c r="AF22" s="26"/>
      <c r="AG22" s="26"/>
      <c r="AH22" s="26"/>
      <c r="AI22" s="26"/>
      <c r="AJ22" s="26"/>
      <c r="AK22" s="14">
        <f t="shared" si="1"/>
        <v>60</v>
      </c>
      <c r="AL22" s="14">
        <f t="shared" si="2"/>
        <v>8</v>
      </c>
    </row>
    <row r="23" spans="1:38" ht="30.75" customHeight="1">
      <c r="A23" s="69" t="s">
        <v>32</v>
      </c>
      <c r="B23" s="53" t="s">
        <v>91</v>
      </c>
      <c r="C23" s="14"/>
      <c r="D23" s="54">
        <v>2</v>
      </c>
      <c r="E23" s="54">
        <v>1</v>
      </c>
      <c r="F23" s="54"/>
      <c r="G23" s="40">
        <v>30</v>
      </c>
      <c r="H23" s="40"/>
      <c r="I23" s="40"/>
      <c r="J23" s="40"/>
      <c r="K23" s="40">
        <v>2</v>
      </c>
      <c r="L23" s="23">
        <v>30</v>
      </c>
      <c r="M23" s="23"/>
      <c r="N23" s="23"/>
      <c r="O23" s="23"/>
      <c r="P23" s="23">
        <v>2</v>
      </c>
      <c r="Q23" s="43"/>
      <c r="R23" s="43"/>
      <c r="S23" s="43"/>
      <c r="T23" s="43"/>
      <c r="U23" s="43"/>
      <c r="V23" s="24"/>
      <c r="W23" s="24"/>
      <c r="X23" s="24"/>
      <c r="Y23" s="24"/>
      <c r="Z23" s="24"/>
      <c r="AA23" s="25"/>
      <c r="AB23" s="25"/>
      <c r="AC23" s="25"/>
      <c r="AD23" s="25"/>
      <c r="AE23" s="25"/>
      <c r="AF23" s="26"/>
      <c r="AG23" s="26"/>
      <c r="AH23" s="26"/>
      <c r="AI23" s="26"/>
      <c r="AJ23" s="26"/>
      <c r="AK23" s="14">
        <f>SUM(G23,L23)</f>
        <v>60</v>
      </c>
      <c r="AL23" s="14">
        <f>SUM(K23,P23)</f>
        <v>4</v>
      </c>
    </row>
    <row r="24" spans="1:38" ht="15">
      <c r="A24" s="102" t="s">
        <v>33</v>
      </c>
      <c r="B24" s="104" t="s">
        <v>103</v>
      </c>
      <c r="C24" s="106"/>
      <c r="D24" s="54" t="s">
        <v>106</v>
      </c>
      <c r="E24" s="54"/>
      <c r="F24" s="54"/>
      <c r="G24" s="80">
        <v>30</v>
      </c>
      <c r="H24" s="80"/>
      <c r="I24" s="80"/>
      <c r="J24" s="80"/>
      <c r="K24" s="80">
        <v>3</v>
      </c>
      <c r="L24" s="81">
        <v>30</v>
      </c>
      <c r="M24" s="81"/>
      <c r="N24" s="81"/>
      <c r="O24" s="81"/>
      <c r="P24" s="81">
        <v>3</v>
      </c>
      <c r="Q24" s="43">
        <v>30</v>
      </c>
      <c r="R24" s="43"/>
      <c r="S24" s="43"/>
      <c r="T24" s="43"/>
      <c r="U24" s="43">
        <v>3</v>
      </c>
      <c r="V24" s="24"/>
      <c r="W24" s="24"/>
      <c r="X24" s="24"/>
      <c r="Y24" s="24"/>
      <c r="Z24" s="24"/>
      <c r="AA24" s="25"/>
      <c r="AB24" s="25"/>
      <c r="AC24" s="25"/>
      <c r="AD24" s="25"/>
      <c r="AE24" s="25"/>
      <c r="AF24" s="26"/>
      <c r="AG24" s="26"/>
      <c r="AH24" s="26"/>
      <c r="AI24" s="26"/>
      <c r="AJ24" s="26"/>
      <c r="AK24" s="14">
        <f>SUM(G24,L24,Q24,V24,AA24)</f>
        <v>90</v>
      </c>
      <c r="AL24" s="14">
        <f>SUM(K24,P24,U24,Z24,AE24)</f>
        <v>9</v>
      </c>
    </row>
    <row r="25" spans="1:38" ht="15">
      <c r="A25" s="103"/>
      <c r="B25" s="105"/>
      <c r="C25" s="107"/>
      <c r="D25" s="54">
        <v>5</v>
      </c>
      <c r="E25" s="79">
        <v>1.4</v>
      </c>
      <c r="F25" s="54"/>
      <c r="G25" s="80"/>
      <c r="H25" s="80"/>
      <c r="I25" s="80">
        <v>30</v>
      </c>
      <c r="J25" s="80"/>
      <c r="K25" s="80">
        <v>3</v>
      </c>
      <c r="L25" s="81"/>
      <c r="M25" s="81"/>
      <c r="N25" s="81"/>
      <c r="O25" s="81"/>
      <c r="P25" s="81"/>
      <c r="Q25" s="43"/>
      <c r="R25" s="43"/>
      <c r="S25" s="43"/>
      <c r="T25" s="43"/>
      <c r="U25" s="43"/>
      <c r="V25" s="24"/>
      <c r="W25" s="24"/>
      <c r="X25" s="24">
        <v>30</v>
      </c>
      <c r="Y25" s="24"/>
      <c r="Z25" s="24">
        <v>3</v>
      </c>
      <c r="AA25" s="25"/>
      <c r="AB25" s="25"/>
      <c r="AC25" s="25">
        <v>30</v>
      </c>
      <c r="AD25" s="25"/>
      <c r="AE25" s="25">
        <v>4</v>
      </c>
      <c r="AF25" s="26"/>
      <c r="AG25" s="26"/>
      <c r="AH25" s="26"/>
      <c r="AI25" s="26"/>
      <c r="AJ25" s="26"/>
      <c r="AK25" s="14">
        <f>G25+H25+I25+J25+L25+M25+O25+N25+Q25+R25+S25+T25+V25+W25+X25+Y25+AA25+AB25+AC25+AD25+AF25+AG25+AH25+AI25</f>
        <v>90</v>
      </c>
      <c r="AL25" s="14">
        <f>K25+P25+U25+Z25+AE25+AJ25</f>
        <v>10</v>
      </c>
    </row>
    <row r="26" spans="1:38" ht="45">
      <c r="A26" s="69" t="s">
        <v>34</v>
      </c>
      <c r="B26" s="53" t="s">
        <v>104</v>
      </c>
      <c r="C26" s="14"/>
      <c r="D26" s="54">
        <v>2</v>
      </c>
      <c r="E26" s="54">
        <v>1</v>
      </c>
      <c r="F26" s="54"/>
      <c r="G26" s="40">
        <v>30</v>
      </c>
      <c r="H26" s="40"/>
      <c r="I26" s="40"/>
      <c r="J26" s="40"/>
      <c r="K26" s="40">
        <v>3</v>
      </c>
      <c r="L26" s="23">
        <v>30</v>
      </c>
      <c r="M26" s="23"/>
      <c r="N26" s="23"/>
      <c r="O26" s="23"/>
      <c r="P26" s="23">
        <v>3</v>
      </c>
      <c r="Q26" s="43"/>
      <c r="R26" s="43"/>
      <c r="S26" s="43"/>
      <c r="T26" s="43"/>
      <c r="U26" s="43"/>
      <c r="V26" s="24"/>
      <c r="W26" s="24"/>
      <c r="X26" s="24"/>
      <c r="Y26" s="24"/>
      <c r="Z26" s="24"/>
      <c r="AA26" s="25"/>
      <c r="AB26" s="25"/>
      <c r="AC26" s="25"/>
      <c r="AD26" s="25"/>
      <c r="AE26" s="25"/>
      <c r="AF26" s="26"/>
      <c r="AG26" s="26"/>
      <c r="AH26" s="26"/>
      <c r="AI26" s="26"/>
      <c r="AJ26" s="26"/>
      <c r="AK26" s="14">
        <f>G26+H26+I26+J26+L26+M26+O26+N26+Q26+R26+S26+T26+V26+W26+X26+Y26+AA26+AB26+AC26+AD26+AF26+AG26+AH26+AI26</f>
        <v>60</v>
      </c>
      <c r="AL26" s="14">
        <f>K26+P26+U26+Z26+AE26+AJ26</f>
        <v>6</v>
      </c>
    </row>
    <row r="27" spans="1:38" ht="15">
      <c r="A27" s="46" t="s">
        <v>37</v>
      </c>
      <c r="B27" s="30" t="s">
        <v>43</v>
      </c>
      <c r="C27" s="14"/>
      <c r="D27" s="54">
        <v>3</v>
      </c>
      <c r="E27" s="54">
        <v>2</v>
      </c>
      <c r="F27" s="54"/>
      <c r="G27" s="40"/>
      <c r="H27" s="40"/>
      <c r="I27" s="40"/>
      <c r="J27" s="40"/>
      <c r="K27" s="40"/>
      <c r="L27" s="23">
        <v>30</v>
      </c>
      <c r="M27" s="23"/>
      <c r="N27" s="23"/>
      <c r="O27" s="23"/>
      <c r="P27" s="23">
        <v>2</v>
      </c>
      <c r="Q27" s="43"/>
      <c r="R27" s="43"/>
      <c r="S27" s="43">
        <v>30</v>
      </c>
      <c r="T27" s="43"/>
      <c r="U27" s="43">
        <v>2</v>
      </c>
      <c r="V27" s="24"/>
      <c r="W27" s="24"/>
      <c r="X27" s="24"/>
      <c r="Y27" s="24"/>
      <c r="Z27" s="24"/>
      <c r="AA27" s="25"/>
      <c r="AB27" s="25"/>
      <c r="AC27" s="25"/>
      <c r="AD27" s="25"/>
      <c r="AE27" s="25"/>
      <c r="AF27" s="26"/>
      <c r="AG27" s="26"/>
      <c r="AH27" s="26"/>
      <c r="AI27" s="26"/>
      <c r="AJ27" s="26"/>
      <c r="AK27" s="14">
        <f t="shared" si="1"/>
        <v>60</v>
      </c>
      <c r="AL27" s="14">
        <f t="shared" si="2"/>
        <v>4</v>
      </c>
    </row>
    <row r="28" spans="1:38" ht="30">
      <c r="A28" s="69" t="s">
        <v>41</v>
      </c>
      <c r="B28" s="30" t="s">
        <v>44</v>
      </c>
      <c r="C28" s="14"/>
      <c r="D28" s="54">
        <v>5</v>
      </c>
      <c r="E28" s="54">
        <v>3.4</v>
      </c>
      <c r="F28" s="54"/>
      <c r="G28" s="40"/>
      <c r="H28" s="40"/>
      <c r="I28" s="40"/>
      <c r="J28" s="40"/>
      <c r="K28" s="40"/>
      <c r="L28" s="23"/>
      <c r="M28" s="23"/>
      <c r="N28" s="23"/>
      <c r="O28" s="23"/>
      <c r="P28" s="23"/>
      <c r="Q28" s="43">
        <v>15</v>
      </c>
      <c r="R28" s="43"/>
      <c r="S28" s="43"/>
      <c r="T28" s="43"/>
      <c r="U28" s="43">
        <v>1</v>
      </c>
      <c r="V28" s="24">
        <v>30</v>
      </c>
      <c r="W28" s="24"/>
      <c r="X28" s="24"/>
      <c r="Y28" s="24"/>
      <c r="Z28" s="24">
        <v>2</v>
      </c>
      <c r="AA28" s="25">
        <v>30</v>
      </c>
      <c r="AB28" s="25"/>
      <c r="AC28" s="25"/>
      <c r="AD28" s="25"/>
      <c r="AE28" s="25">
        <v>2</v>
      </c>
      <c r="AF28" s="26"/>
      <c r="AG28" s="26"/>
      <c r="AH28" s="26"/>
      <c r="AI28" s="26"/>
      <c r="AJ28" s="26"/>
      <c r="AK28" s="14">
        <f>G28+H28+I28+J28+L28+M28+O28+N28+Q28+R28+S28+T28+V28+W28+X28+Y28+AA28+AB28+AC28+AD28+AF28+AG28+AH28+AI28</f>
        <v>75</v>
      </c>
      <c r="AL28" s="14">
        <f t="shared" si="2"/>
        <v>5</v>
      </c>
    </row>
    <row r="29" spans="1:38" ht="30">
      <c r="A29" s="46" t="s">
        <v>49</v>
      </c>
      <c r="B29" s="53" t="s">
        <v>76</v>
      </c>
      <c r="C29" s="14"/>
      <c r="D29" s="54">
        <v>6</v>
      </c>
      <c r="E29" s="54"/>
      <c r="F29" s="54">
        <v>5</v>
      </c>
      <c r="G29" s="40"/>
      <c r="H29" s="40"/>
      <c r="I29" s="40"/>
      <c r="J29" s="40"/>
      <c r="K29" s="40"/>
      <c r="L29" s="23"/>
      <c r="M29" s="23"/>
      <c r="N29" s="23"/>
      <c r="O29" s="23"/>
      <c r="P29" s="23"/>
      <c r="Q29" s="43"/>
      <c r="R29" s="43"/>
      <c r="S29" s="43"/>
      <c r="T29" s="43"/>
      <c r="U29" s="43"/>
      <c r="V29" s="24"/>
      <c r="W29" s="24"/>
      <c r="X29" s="24"/>
      <c r="Y29" s="24"/>
      <c r="Z29" s="24"/>
      <c r="AA29" s="25">
        <v>30</v>
      </c>
      <c r="AB29" s="25"/>
      <c r="AC29" s="25"/>
      <c r="AD29" s="25"/>
      <c r="AE29" s="25">
        <v>2</v>
      </c>
      <c r="AF29" s="26">
        <v>30</v>
      </c>
      <c r="AG29" s="26"/>
      <c r="AH29" s="26"/>
      <c r="AI29" s="26"/>
      <c r="AJ29" s="26">
        <v>2</v>
      </c>
      <c r="AK29" s="14">
        <f t="shared" si="1"/>
        <v>60</v>
      </c>
      <c r="AL29" s="14">
        <f>K29+P29+U29+Z29+AE29+AJ29</f>
        <v>4</v>
      </c>
    </row>
    <row r="30" spans="1:38" ht="30">
      <c r="A30" s="69" t="s">
        <v>54</v>
      </c>
      <c r="B30" s="31" t="s">
        <v>20</v>
      </c>
      <c r="C30" s="14"/>
      <c r="D30" s="54"/>
      <c r="E30" s="54"/>
      <c r="F30" s="54">
        <v>5.6</v>
      </c>
      <c r="G30" s="40"/>
      <c r="H30" s="40"/>
      <c r="I30" s="40"/>
      <c r="J30" s="40"/>
      <c r="K30" s="40"/>
      <c r="L30" s="23"/>
      <c r="M30" s="23"/>
      <c r="N30" s="23"/>
      <c r="O30" s="23"/>
      <c r="P30" s="23"/>
      <c r="Q30" s="43"/>
      <c r="R30" s="43"/>
      <c r="S30" s="43"/>
      <c r="T30" s="43"/>
      <c r="U30" s="43"/>
      <c r="V30" s="24"/>
      <c r="W30" s="24"/>
      <c r="X30" s="24"/>
      <c r="Y30" s="24"/>
      <c r="Z30" s="24"/>
      <c r="AA30" s="25"/>
      <c r="AB30" s="25"/>
      <c r="AC30" s="25"/>
      <c r="AD30" s="25">
        <v>30</v>
      </c>
      <c r="AE30" s="25">
        <v>3</v>
      </c>
      <c r="AF30" s="26"/>
      <c r="AG30" s="26"/>
      <c r="AH30" s="26"/>
      <c r="AI30" s="26">
        <v>30</v>
      </c>
      <c r="AJ30" s="26">
        <v>7</v>
      </c>
      <c r="AK30" s="14">
        <f>G30+H30+I30+J30+L30+M30+O30+N30+Q30+R30+S30+T30+V30+W30+X30+Y30+AA30+AB30+AC30+AD30+AF30+AG30+AH30+AI30</f>
        <v>60</v>
      </c>
      <c r="AL30" s="14">
        <f>K30+P30+U30+Z30+AE30+AJ30</f>
        <v>10</v>
      </c>
    </row>
    <row r="31" spans="1:38" ht="15" customHeight="1">
      <c r="A31" s="89" t="s">
        <v>109</v>
      </c>
      <c r="B31" s="90"/>
      <c r="C31" s="14"/>
      <c r="D31" s="54"/>
      <c r="E31" s="54"/>
      <c r="F31" s="54"/>
      <c r="G31" s="41">
        <f>SUM(G20:G30)</f>
        <v>90</v>
      </c>
      <c r="H31" s="41">
        <f>H20+H24+H25+H27+H28+H29</f>
        <v>0</v>
      </c>
      <c r="I31" s="41">
        <f>SUM(I20,I23:I30)</f>
        <v>150</v>
      </c>
      <c r="J31" s="41">
        <v>0</v>
      </c>
      <c r="K31" s="41">
        <f>SUM(K20,K23:K30)</f>
        <v>25</v>
      </c>
      <c r="L31" s="15">
        <f>SUM(L20:L30)</f>
        <v>120</v>
      </c>
      <c r="M31" s="15">
        <f>M20+M24+M25+M27+M28+M29</f>
        <v>0</v>
      </c>
      <c r="N31" s="15">
        <f>N20+N24+N25+N27+N28+N29</f>
        <v>150</v>
      </c>
      <c r="O31" s="15">
        <f>O20+O24+O25+O27+O28+O29</f>
        <v>0</v>
      </c>
      <c r="P31" s="15">
        <f>SUM(P20,P23:P30)</f>
        <v>24</v>
      </c>
      <c r="Q31" s="44">
        <f aca="true" t="shared" si="3" ref="Q31:AC31">Q20+Q24+Q25+Q27+Q28+Q29</f>
        <v>45</v>
      </c>
      <c r="R31" s="44">
        <f t="shared" si="3"/>
        <v>0</v>
      </c>
      <c r="S31" s="44">
        <f t="shared" si="3"/>
        <v>150</v>
      </c>
      <c r="T31" s="44">
        <f t="shared" si="3"/>
        <v>0</v>
      </c>
      <c r="U31" s="44">
        <f t="shared" si="3"/>
        <v>14</v>
      </c>
      <c r="V31" s="16">
        <f t="shared" si="3"/>
        <v>30</v>
      </c>
      <c r="W31" s="16">
        <f t="shared" si="3"/>
        <v>0</v>
      </c>
      <c r="X31" s="16">
        <f t="shared" si="3"/>
        <v>120</v>
      </c>
      <c r="Y31" s="16">
        <f t="shared" si="3"/>
        <v>0</v>
      </c>
      <c r="Z31" s="16">
        <f t="shared" si="3"/>
        <v>12</v>
      </c>
      <c r="AA31" s="28">
        <f t="shared" si="3"/>
        <v>60</v>
      </c>
      <c r="AB31" s="28">
        <f t="shared" si="3"/>
        <v>0</v>
      </c>
      <c r="AC31" s="28">
        <f t="shared" si="3"/>
        <v>120</v>
      </c>
      <c r="AD31" s="28">
        <f>AD30</f>
        <v>30</v>
      </c>
      <c r="AE31" s="28">
        <f>AE20+AE24+AE25+AE27+AE28+AE29+AE30</f>
        <v>16</v>
      </c>
      <c r="AF31" s="17">
        <f>AF20+AF24+AF25+AF27+AF28+AF29</f>
        <v>30</v>
      </c>
      <c r="AG31" s="17">
        <f>AG20+AG24+AG25+AG27+AG28+AG29</f>
        <v>0</v>
      </c>
      <c r="AH31" s="17">
        <f>AH20+AH24+AH25+AH27+AH28+AH29</f>
        <v>90</v>
      </c>
      <c r="AI31" s="17">
        <f>AI30</f>
        <v>30</v>
      </c>
      <c r="AJ31" s="17">
        <f>AJ20+AJ24+AJ25+AJ27+AJ28+AJ29+AJ30</f>
        <v>15</v>
      </c>
      <c r="AK31" s="7">
        <f>SUM(AK20,AK23:AK27,AK28,AK29:AK30)</f>
        <v>1215</v>
      </c>
      <c r="AL31" s="7">
        <f>SUM(AL20,AL23:AL30)</f>
        <v>106</v>
      </c>
    </row>
    <row r="32" spans="1:38" s="6" customFormat="1" ht="15">
      <c r="A32" s="110" t="s">
        <v>52</v>
      </c>
      <c r="B32" s="111"/>
      <c r="C32" s="7"/>
      <c r="D32" s="54"/>
      <c r="E32" s="54"/>
      <c r="F32" s="54"/>
      <c r="G32" s="41">
        <f>SUM(G20:G30)</f>
        <v>90</v>
      </c>
      <c r="H32" s="41">
        <f>H21+H22+H24+H25+H27+H28+H29</f>
        <v>0</v>
      </c>
      <c r="I32" s="41">
        <f>SUM(I21:I30)</f>
        <v>240</v>
      </c>
      <c r="J32" s="41">
        <v>0</v>
      </c>
      <c r="K32" s="41">
        <f>SUM(K21:K30)</f>
        <v>25</v>
      </c>
      <c r="L32" s="15">
        <f>SUM(L20:L30)</f>
        <v>120</v>
      </c>
      <c r="M32" s="15">
        <f>M21+M22+M24+M25+M27+M28+M29</f>
        <v>0</v>
      </c>
      <c r="N32" s="15">
        <f>N21+N22+N24+N25+N27+N28+N29</f>
        <v>210</v>
      </c>
      <c r="O32" s="15">
        <f>O21+O22+O24+O25+O27+O28+O29</f>
        <v>0</v>
      </c>
      <c r="P32" s="15">
        <f>SUM(P21:P30)</f>
        <v>24</v>
      </c>
      <c r="Q32" s="44">
        <f aca="true" t="shared" si="4" ref="Q32:AC32">Q21+Q22+Q24+Q25+Q27+Q28+Q29</f>
        <v>45</v>
      </c>
      <c r="R32" s="44">
        <f t="shared" si="4"/>
        <v>0</v>
      </c>
      <c r="S32" s="44">
        <f t="shared" si="4"/>
        <v>150</v>
      </c>
      <c r="T32" s="44">
        <f t="shared" si="4"/>
        <v>0</v>
      </c>
      <c r="U32" s="44">
        <f t="shared" si="4"/>
        <v>14</v>
      </c>
      <c r="V32" s="16">
        <f t="shared" si="4"/>
        <v>30</v>
      </c>
      <c r="W32" s="16">
        <f t="shared" si="4"/>
        <v>0</v>
      </c>
      <c r="X32" s="16">
        <f t="shared" si="4"/>
        <v>120</v>
      </c>
      <c r="Y32" s="16">
        <f t="shared" si="4"/>
        <v>0</v>
      </c>
      <c r="Z32" s="16">
        <f t="shared" si="4"/>
        <v>12</v>
      </c>
      <c r="AA32" s="28">
        <f t="shared" si="4"/>
        <v>60</v>
      </c>
      <c r="AB32" s="28">
        <f t="shared" si="4"/>
        <v>0</v>
      </c>
      <c r="AC32" s="28">
        <f t="shared" si="4"/>
        <v>120</v>
      </c>
      <c r="AD32" s="28">
        <f>AD31</f>
        <v>30</v>
      </c>
      <c r="AE32" s="28">
        <f>AE21+AE22+AE24+AE25+AE27+AE28+AE29+AE30</f>
        <v>16</v>
      </c>
      <c r="AF32" s="17">
        <f>AF21+AF22+AF24+AF25+AF27+AF28+AF29</f>
        <v>30</v>
      </c>
      <c r="AG32" s="17">
        <f>AG21+AG22+AG24+AG25+AG27+AG28+AG29</f>
        <v>0</v>
      </c>
      <c r="AH32" s="17">
        <f>AH21+AH22+AH24+AH25+AH27+AH28+AH29</f>
        <v>90</v>
      </c>
      <c r="AI32" s="17">
        <f>AI31</f>
        <v>30</v>
      </c>
      <c r="AJ32" s="17">
        <f>AJ21+AJ22+AJ24+AJ25+AJ27+AJ28+AJ29+AJ30</f>
        <v>15</v>
      </c>
      <c r="AK32" s="7">
        <f>SUM(AK21:AK30)</f>
        <v>1365</v>
      </c>
      <c r="AL32" s="7">
        <f>SUM(AL21:AL30)</f>
        <v>106</v>
      </c>
    </row>
    <row r="33" spans="1:38" ht="15">
      <c r="A33" s="100" t="s">
        <v>119</v>
      </c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</row>
    <row r="34" spans="1:38" ht="15">
      <c r="A34" s="46" t="s">
        <v>55</v>
      </c>
      <c r="B34" s="31" t="s">
        <v>45</v>
      </c>
      <c r="C34" s="14"/>
      <c r="D34" s="54">
        <v>3</v>
      </c>
      <c r="E34" s="54"/>
      <c r="F34" s="54"/>
      <c r="G34" s="40"/>
      <c r="H34" s="40"/>
      <c r="I34" s="40"/>
      <c r="J34" s="40"/>
      <c r="K34" s="40"/>
      <c r="L34" s="23"/>
      <c r="M34" s="23"/>
      <c r="N34" s="23"/>
      <c r="O34" s="23"/>
      <c r="P34" s="23"/>
      <c r="Q34" s="43">
        <v>30</v>
      </c>
      <c r="R34" s="43"/>
      <c r="S34" s="43"/>
      <c r="T34" s="43"/>
      <c r="U34" s="43">
        <v>2</v>
      </c>
      <c r="V34" s="24"/>
      <c r="W34" s="24"/>
      <c r="X34" s="24"/>
      <c r="Y34" s="24"/>
      <c r="Z34" s="24"/>
      <c r="AA34" s="25"/>
      <c r="AB34" s="25"/>
      <c r="AC34" s="25"/>
      <c r="AD34" s="25"/>
      <c r="AE34" s="25"/>
      <c r="AF34" s="26"/>
      <c r="AG34" s="26"/>
      <c r="AH34" s="26"/>
      <c r="AI34" s="26"/>
      <c r="AJ34" s="26"/>
      <c r="AK34" s="14">
        <f aca="true" t="shared" si="5" ref="AK34:AK40">G34+H34+I34+J34+L34+M34+O34+N34+Q34+R34+S34+T34+V34+W34+X34+Y34+AA34+AB34+AC34+AD34+AF34+AG34+AH34+AI34</f>
        <v>30</v>
      </c>
      <c r="AL34" s="14">
        <f aca="true" t="shared" si="6" ref="AL34:AL40">K34+P34+U34+Z34+AE34+AJ34</f>
        <v>2</v>
      </c>
    </row>
    <row r="35" spans="1:38" ht="63.75" customHeight="1">
      <c r="A35" s="46" t="s">
        <v>56</v>
      </c>
      <c r="B35" s="31" t="s">
        <v>60</v>
      </c>
      <c r="C35" s="14"/>
      <c r="D35" s="54">
        <v>4</v>
      </c>
      <c r="E35" s="54">
        <v>3</v>
      </c>
      <c r="F35" s="54"/>
      <c r="G35" s="40"/>
      <c r="H35" s="40"/>
      <c r="I35" s="40"/>
      <c r="J35" s="40"/>
      <c r="K35" s="40"/>
      <c r="L35" s="23"/>
      <c r="M35" s="23"/>
      <c r="N35" s="23"/>
      <c r="O35" s="23"/>
      <c r="P35" s="23"/>
      <c r="Q35" s="43"/>
      <c r="R35" s="43"/>
      <c r="S35" s="43">
        <v>30</v>
      </c>
      <c r="T35" s="43"/>
      <c r="U35" s="43">
        <v>3</v>
      </c>
      <c r="V35" s="24"/>
      <c r="W35" s="24"/>
      <c r="X35" s="24">
        <v>30</v>
      </c>
      <c r="Y35" s="24"/>
      <c r="Z35" s="24">
        <v>5</v>
      </c>
      <c r="AA35" s="25"/>
      <c r="AB35" s="25"/>
      <c r="AC35" s="25"/>
      <c r="AD35" s="25"/>
      <c r="AE35" s="25"/>
      <c r="AF35" s="26"/>
      <c r="AG35" s="26"/>
      <c r="AH35" s="26"/>
      <c r="AI35" s="26"/>
      <c r="AJ35" s="26"/>
      <c r="AK35" s="14">
        <f t="shared" si="5"/>
        <v>60</v>
      </c>
      <c r="AL35" s="14">
        <f t="shared" si="6"/>
        <v>8</v>
      </c>
    </row>
    <row r="36" spans="1:38" ht="18.75" customHeight="1">
      <c r="A36" s="46" t="s">
        <v>57</v>
      </c>
      <c r="B36" s="67" t="s">
        <v>38</v>
      </c>
      <c r="C36" s="68"/>
      <c r="D36" s="60">
        <v>5</v>
      </c>
      <c r="E36" s="60">
        <v>3.4</v>
      </c>
      <c r="F36" s="60"/>
      <c r="G36" s="61"/>
      <c r="H36" s="61"/>
      <c r="I36" s="61"/>
      <c r="J36" s="61"/>
      <c r="K36" s="61"/>
      <c r="L36" s="62"/>
      <c r="M36" s="62"/>
      <c r="N36" s="62"/>
      <c r="O36" s="62"/>
      <c r="P36" s="62"/>
      <c r="Q36" s="63"/>
      <c r="R36" s="63"/>
      <c r="S36" s="63">
        <v>30</v>
      </c>
      <c r="T36" s="63"/>
      <c r="U36" s="63">
        <v>3</v>
      </c>
      <c r="V36" s="64"/>
      <c r="W36" s="64"/>
      <c r="X36" s="64">
        <v>30</v>
      </c>
      <c r="Y36" s="64"/>
      <c r="Z36" s="64">
        <v>3</v>
      </c>
      <c r="AA36" s="65"/>
      <c r="AB36" s="65"/>
      <c r="AC36" s="65">
        <v>30</v>
      </c>
      <c r="AD36" s="65"/>
      <c r="AE36" s="65">
        <v>4</v>
      </c>
      <c r="AF36" s="66"/>
      <c r="AG36" s="66"/>
      <c r="AH36" s="66"/>
      <c r="AI36" s="66"/>
      <c r="AJ36" s="66"/>
      <c r="AK36" s="60">
        <f>SUM(S36,X36,AC36)</f>
        <v>90</v>
      </c>
      <c r="AL36" s="60">
        <f>SUM(U36,Z36,AE36)</f>
        <v>10</v>
      </c>
    </row>
    <row r="37" spans="1:38" ht="15">
      <c r="A37" s="46" t="s">
        <v>58</v>
      </c>
      <c r="B37" s="31" t="s">
        <v>39</v>
      </c>
      <c r="C37" s="14"/>
      <c r="D37" s="54">
        <v>5</v>
      </c>
      <c r="E37" s="54">
        <v>4</v>
      </c>
      <c r="F37" s="54"/>
      <c r="G37" s="40"/>
      <c r="H37" s="40"/>
      <c r="I37" s="40"/>
      <c r="J37" s="40"/>
      <c r="K37" s="40"/>
      <c r="L37" s="23"/>
      <c r="M37" s="23"/>
      <c r="N37" s="23"/>
      <c r="O37" s="23"/>
      <c r="P37" s="23"/>
      <c r="Q37" s="43"/>
      <c r="R37" s="43"/>
      <c r="S37" s="43"/>
      <c r="T37" s="43"/>
      <c r="U37" s="43"/>
      <c r="V37" s="24"/>
      <c r="W37" s="24"/>
      <c r="X37" s="24">
        <v>30</v>
      </c>
      <c r="Y37" s="24"/>
      <c r="Z37" s="24">
        <v>3</v>
      </c>
      <c r="AA37" s="25"/>
      <c r="AB37" s="25"/>
      <c r="AC37" s="25">
        <v>30</v>
      </c>
      <c r="AD37" s="25"/>
      <c r="AE37" s="25">
        <v>3</v>
      </c>
      <c r="AF37" s="26"/>
      <c r="AG37" s="26"/>
      <c r="AH37" s="26"/>
      <c r="AI37" s="26"/>
      <c r="AJ37" s="26"/>
      <c r="AK37" s="14">
        <f t="shared" si="5"/>
        <v>60</v>
      </c>
      <c r="AL37" s="14">
        <f t="shared" si="6"/>
        <v>6</v>
      </c>
    </row>
    <row r="38" spans="1:38" ht="30.75" customHeight="1">
      <c r="A38" s="46" t="s">
        <v>59</v>
      </c>
      <c r="B38" s="31" t="s">
        <v>46</v>
      </c>
      <c r="C38" s="14"/>
      <c r="D38" s="54"/>
      <c r="E38" s="54">
        <v>6</v>
      </c>
      <c r="F38" s="54"/>
      <c r="G38" s="40"/>
      <c r="H38" s="40"/>
      <c r="I38" s="40"/>
      <c r="J38" s="40"/>
      <c r="K38" s="40"/>
      <c r="L38" s="23"/>
      <c r="M38" s="23"/>
      <c r="N38" s="23"/>
      <c r="O38" s="23"/>
      <c r="P38" s="23"/>
      <c r="Q38" s="43"/>
      <c r="R38" s="43"/>
      <c r="S38" s="43"/>
      <c r="T38" s="43"/>
      <c r="U38" s="43"/>
      <c r="V38" s="24"/>
      <c r="W38" s="24"/>
      <c r="X38" s="24"/>
      <c r="Y38" s="24"/>
      <c r="Z38" s="24"/>
      <c r="AA38" s="25"/>
      <c r="AB38" s="25"/>
      <c r="AC38" s="25"/>
      <c r="AD38" s="25"/>
      <c r="AE38" s="25"/>
      <c r="AF38" s="26"/>
      <c r="AG38" s="26"/>
      <c r="AH38" s="26">
        <v>30</v>
      </c>
      <c r="AI38" s="26"/>
      <c r="AJ38" s="26">
        <v>4</v>
      </c>
      <c r="AK38" s="14">
        <f t="shared" si="5"/>
        <v>30</v>
      </c>
      <c r="AL38" s="14">
        <f t="shared" si="6"/>
        <v>4</v>
      </c>
    </row>
    <row r="39" spans="1:38" ht="30" customHeight="1">
      <c r="A39" s="46" t="s">
        <v>84</v>
      </c>
      <c r="B39" s="31" t="s">
        <v>47</v>
      </c>
      <c r="C39" s="14"/>
      <c r="D39" s="54"/>
      <c r="E39" s="54">
        <v>6</v>
      </c>
      <c r="F39" s="54"/>
      <c r="G39" s="40"/>
      <c r="H39" s="40"/>
      <c r="I39" s="40"/>
      <c r="J39" s="40"/>
      <c r="K39" s="40"/>
      <c r="L39" s="23"/>
      <c r="M39" s="23"/>
      <c r="N39" s="23"/>
      <c r="O39" s="23"/>
      <c r="P39" s="23"/>
      <c r="Q39" s="43"/>
      <c r="R39" s="43"/>
      <c r="S39" s="43"/>
      <c r="T39" s="43"/>
      <c r="U39" s="43"/>
      <c r="V39" s="24"/>
      <c r="W39" s="24"/>
      <c r="X39" s="24"/>
      <c r="Y39" s="24"/>
      <c r="Z39" s="24"/>
      <c r="AA39" s="25"/>
      <c r="AB39" s="25"/>
      <c r="AC39" s="25"/>
      <c r="AD39" s="25"/>
      <c r="AE39" s="25"/>
      <c r="AF39" s="26"/>
      <c r="AG39" s="26"/>
      <c r="AH39" s="26">
        <v>30</v>
      </c>
      <c r="AI39" s="26"/>
      <c r="AJ39" s="26">
        <v>2</v>
      </c>
      <c r="AK39" s="14">
        <f t="shared" si="5"/>
        <v>30</v>
      </c>
      <c r="AL39" s="14">
        <f t="shared" si="6"/>
        <v>2</v>
      </c>
    </row>
    <row r="40" spans="1:38" ht="32.25" customHeight="1">
      <c r="A40" s="46" t="s">
        <v>85</v>
      </c>
      <c r="B40" s="31" t="s">
        <v>50</v>
      </c>
      <c r="C40" s="14"/>
      <c r="D40" s="54"/>
      <c r="E40" s="54"/>
      <c r="F40" s="54">
        <v>6</v>
      </c>
      <c r="G40" s="40"/>
      <c r="H40" s="40"/>
      <c r="I40" s="40"/>
      <c r="J40" s="40"/>
      <c r="K40" s="40"/>
      <c r="L40" s="23"/>
      <c r="M40" s="23"/>
      <c r="N40" s="23"/>
      <c r="O40" s="23"/>
      <c r="P40" s="23"/>
      <c r="Q40" s="43"/>
      <c r="R40" s="43"/>
      <c r="S40" s="43"/>
      <c r="T40" s="43"/>
      <c r="U40" s="43"/>
      <c r="V40" s="24"/>
      <c r="W40" s="24"/>
      <c r="X40" s="24"/>
      <c r="Y40" s="24"/>
      <c r="Z40" s="24"/>
      <c r="AA40" s="25"/>
      <c r="AB40" s="25"/>
      <c r="AC40" s="25"/>
      <c r="AD40" s="25"/>
      <c r="AE40" s="25">
        <v>2</v>
      </c>
      <c r="AF40" s="26"/>
      <c r="AG40" s="26"/>
      <c r="AH40" s="26"/>
      <c r="AI40" s="26"/>
      <c r="AJ40" s="26">
        <v>2</v>
      </c>
      <c r="AK40" s="14">
        <f t="shared" si="5"/>
        <v>0</v>
      </c>
      <c r="AL40" s="14">
        <f t="shared" si="6"/>
        <v>4</v>
      </c>
    </row>
    <row r="41" spans="1:38" s="6" customFormat="1" ht="15">
      <c r="A41" s="110" t="s">
        <v>21</v>
      </c>
      <c r="B41" s="111"/>
      <c r="C41" s="7"/>
      <c r="D41" s="54"/>
      <c r="E41" s="54"/>
      <c r="F41" s="54"/>
      <c r="G41" s="41">
        <f aca="true" t="shared" si="7" ref="G41:AL41">SUM(G34:G40)</f>
        <v>0</v>
      </c>
      <c r="H41" s="41">
        <f t="shared" si="7"/>
        <v>0</v>
      </c>
      <c r="I41" s="41">
        <f t="shared" si="7"/>
        <v>0</v>
      </c>
      <c r="J41" s="41">
        <f t="shared" si="7"/>
        <v>0</v>
      </c>
      <c r="K41" s="41">
        <f t="shared" si="7"/>
        <v>0</v>
      </c>
      <c r="L41" s="15">
        <f t="shared" si="7"/>
        <v>0</v>
      </c>
      <c r="M41" s="15">
        <f t="shared" si="7"/>
        <v>0</v>
      </c>
      <c r="N41" s="15">
        <f t="shared" si="7"/>
        <v>0</v>
      </c>
      <c r="O41" s="15">
        <f t="shared" si="7"/>
        <v>0</v>
      </c>
      <c r="P41" s="15">
        <f t="shared" si="7"/>
        <v>0</v>
      </c>
      <c r="Q41" s="44">
        <f t="shared" si="7"/>
        <v>30</v>
      </c>
      <c r="R41" s="44">
        <f t="shared" si="7"/>
        <v>0</v>
      </c>
      <c r="S41" s="44">
        <f t="shared" si="7"/>
        <v>60</v>
      </c>
      <c r="T41" s="44">
        <f t="shared" si="7"/>
        <v>0</v>
      </c>
      <c r="U41" s="44">
        <f t="shared" si="7"/>
        <v>8</v>
      </c>
      <c r="V41" s="16">
        <f t="shared" si="7"/>
        <v>0</v>
      </c>
      <c r="W41" s="16">
        <f t="shared" si="7"/>
        <v>0</v>
      </c>
      <c r="X41" s="16">
        <f t="shared" si="7"/>
        <v>90</v>
      </c>
      <c r="Y41" s="16">
        <f t="shared" si="7"/>
        <v>0</v>
      </c>
      <c r="Z41" s="16">
        <f t="shared" si="7"/>
        <v>11</v>
      </c>
      <c r="AA41" s="28">
        <f t="shared" si="7"/>
        <v>0</v>
      </c>
      <c r="AB41" s="28">
        <f t="shared" si="7"/>
        <v>0</v>
      </c>
      <c r="AC41" s="28">
        <f t="shared" si="7"/>
        <v>60</v>
      </c>
      <c r="AD41" s="28">
        <f t="shared" si="7"/>
        <v>0</v>
      </c>
      <c r="AE41" s="28">
        <f t="shared" si="7"/>
        <v>9</v>
      </c>
      <c r="AF41" s="17">
        <f t="shared" si="7"/>
        <v>0</v>
      </c>
      <c r="AG41" s="17">
        <f t="shared" si="7"/>
        <v>0</v>
      </c>
      <c r="AH41" s="17">
        <f t="shared" si="7"/>
        <v>60</v>
      </c>
      <c r="AI41" s="17">
        <f t="shared" si="7"/>
        <v>0</v>
      </c>
      <c r="AJ41" s="17">
        <f t="shared" si="7"/>
        <v>8</v>
      </c>
      <c r="AK41" s="7">
        <f t="shared" si="7"/>
        <v>300</v>
      </c>
      <c r="AL41" s="7">
        <f t="shared" si="7"/>
        <v>36</v>
      </c>
    </row>
    <row r="42" spans="1:38" s="6" customFormat="1" ht="15">
      <c r="A42" s="100" t="s">
        <v>92</v>
      </c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69"/>
    </row>
    <row r="43" spans="1:38" s="71" customFormat="1" ht="15">
      <c r="A43" s="2" t="s">
        <v>86</v>
      </c>
      <c r="B43" s="72" t="s">
        <v>93</v>
      </c>
      <c r="C43" s="7"/>
      <c r="D43" s="54">
        <v>4</v>
      </c>
      <c r="E43" s="54"/>
      <c r="F43" s="54">
        <v>3</v>
      </c>
      <c r="G43" s="41"/>
      <c r="H43" s="41"/>
      <c r="I43" s="41"/>
      <c r="J43" s="41"/>
      <c r="K43" s="41"/>
      <c r="L43" s="15"/>
      <c r="M43" s="15"/>
      <c r="N43" s="15"/>
      <c r="O43" s="15"/>
      <c r="P43" s="15"/>
      <c r="Q43" s="73">
        <v>30</v>
      </c>
      <c r="R43" s="73"/>
      <c r="S43" s="73"/>
      <c r="T43" s="73"/>
      <c r="U43" s="73">
        <v>2</v>
      </c>
      <c r="V43" s="74">
        <v>30</v>
      </c>
      <c r="W43" s="74"/>
      <c r="X43" s="74"/>
      <c r="Y43" s="74"/>
      <c r="Z43" s="74">
        <v>3</v>
      </c>
      <c r="AA43" s="75"/>
      <c r="AB43" s="75"/>
      <c r="AC43" s="75"/>
      <c r="AD43" s="75"/>
      <c r="AE43" s="75"/>
      <c r="AF43" s="76"/>
      <c r="AG43" s="76"/>
      <c r="AH43" s="76"/>
      <c r="AI43" s="76"/>
      <c r="AJ43" s="76"/>
      <c r="AK43" s="70">
        <f aca="true" t="shared" si="8" ref="AK43:AK49">SUM(G43:J43,L43:O43,Q43:T43,V43:Y43,AA43:AD43,AF43:AI43)</f>
        <v>60</v>
      </c>
      <c r="AL43" s="70">
        <f aca="true" t="shared" si="9" ref="AL43:AL49">SUM(K43,P43,U43,Z43,AE43,AJ43)</f>
        <v>5</v>
      </c>
    </row>
    <row r="44" spans="1:38" s="71" customFormat="1" ht="15">
      <c r="A44" s="2" t="s">
        <v>87</v>
      </c>
      <c r="B44" s="72" t="s">
        <v>94</v>
      </c>
      <c r="C44" s="7"/>
      <c r="D44" s="54">
        <v>4</v>
      </c>
      <c r="E44" s="54"/>
      <c r="F44" s="54">
        <v>3</v>
      </c>
      <c r="G44" s="41"/>
      <c r="H44" s="41"/>
      <c r="I44" s="41"/>
      <c r="J44" s="41"/>
      <c r="K44" s="41"/>
      <c r="L44" s="15"/>
      <c r="M44" s="15"/>
      <c r="N44" s="15"/>
      <c r="O44" s="15"/>
      <c r="P44" s="15"/>
      <c r="Q44" s="73">
        <v>30</v>
      </c>
      <c r="R44" s="73"/>
      <c r="S44" s="73"/>
      <c r="T44" s="73"/>
      <c r="U44" s="73">
        <v>2</v>
      </c>
      <c r="V44" s="74">
        <v>30</v>
      </c>
      <c r="W44" s="74"/>
      <c r="X44" s="74"/>
      <c r="Y44" s="74"/>
      <c r="Z44" s="74">
        <v>3</v>
      </c>
      <c r="AA44" s="75"/>
      <c r="AB44" s="75"/>
      <c r="AC44" s="75"/>
      <c r="AD44" s="75"/>
      <c r="AE44" s="75"/>
      <c r="AF44" s="76"/>
      <c r="AG44" s="76"/>
      <c r="AH44" s="76"/>
      <c r="AI44" s="76"/>
      <c r="AJ44" s="76"/>
      <c r="AK44" s="70">
        <f t="shared" si="8"/>
        <v>60</v>
      </c>
      <c r="AL44" s="70">
        <f t="shared" si="9"/>
        <v>5</v>
      </c>
    </row>
    <row r="45" spans="1:38" s="71" customFormat="1" ht="15">
      <c r="A45" s="2" t="s">
        <v>88</v>
      </c>
      <c r="B45" s="72" t="s">
        <v>95</v>
      </c>
      <c r="C45" s="7"/>
      <c r="D45" s="54"/>
      <c r="E45" s="54">
        <v>4</v>
      </c>
      <c r="F45" s="54"/>
      <c r="G45" s="41"/>
      <c r="H45" s="41"/>
      <c r="I45" s="41"/>
      <c r="J45" s="41"/>
      <c r="K45" s="41"/>
      <c r="L45" s="15"/>
      <c r="M45" s="15"/>
      <c r="N45" s="15"/>
      <c r="O45" s="15"/>
      <c r="P45" s="15"/>
      <c r="Q45" s="73"/>
      <c r="R45" s="73"/>
      <c r="S45" s="73"/>
      <c r="T45" s="73"/>
      <c r="U45" s="73"/>
      <c r="V45" s="74">
        <v>30</v>
      </c>
      <c r="W45" s="74"/>
      <c r="X45" s="74"/>
      <c r="Y45" s="74"/>
      <c r="Z45" s="74">
        <v>2</v>
      </c>
      <c r="AA45" s="75"/>
      <c r="AB45" s="75"/>
      <c r="AC45" s="75"/>
      <c r="AD45" s="75"/>
      <c r="AE45" s="75"/>
      <c r="AF45" s="76"/>
      <c r="AG45" s="76"/>
      <c r="AH45" s="76"/>
      <c r="AI45" s="76"/>
      <c r="AJ45" s="76"/>
      <c r="AK45" s="70">
        <f t="shared" si="8"/>
        <v>30</v>
      </c>
      <c r="AL45" s="70">
        <f t="shared" si="9"/>
        <v>2</v>
      </c>
    </row>
    <row r="46" spans="1:38" s="71" customFormat="1" ht="15">
      <c r="A46" s="2" t="s">
        <v>89</v>
      </c>
      <c r="B46" s="72" t="s">
        <v>102</v>
      </c>
      <c r="C46" s="7"/>
      <c r="D46" s="54"/>
      <c r="E46" s="54">
        <v>3</v>
      </c>
      <c r="F46" s="54"/>
      <c r="G46" s="41"/>
      <c r="H46" s="41"/>
      <c r="I46" s="41"/>
      <c r="J46" s="41"/>
      <c r="K46" s="41"/>
      <c r="L46" s="15"/>
      <c r="M46" s="15"/>
      <c r="N46" s="15"/>
      <c r="O46" s="15"/>
      <c r="P46" s="15"/>
      <c r="Q46" s="73"/>
      <c r="R46" s="73"/>
      <c r="S46" s="73">
        <v>30</v>
      </c>
      <c r="T46" s="73"/>
      <c r="U46" s="73">
        <v>4</v>
      </c>
      <c r="V46" s="74"/>
      <c r="W46" s="74"/>
      <c r="X46" s="74"/>
      <c r="Y46" s="74"/>
      <c r="Z46" s="74"/>
      <c r="AA46" s="75"/>
      <c r="AB46" s="75"/>
      <c r="AC46" s="75"/>
      <c r="AD46" s="75"/>
      <c r="AE46" s="75"/>
      <c r="AF46" s="76"/>
      <c r="AG46" s="76"/>
      <c r="AH46" s="76"/>
      <c r="AI46" s="76"/>
      <c r="AJ46" s="76"/>
      <c r="AK46" s="70">
        <v>30</v>
      </c>
      <c r="AL46" s="70">
        <v>4</v>
      </c>
    </row>
    <row r="47" spans="1:38" s="71" customFormat="1" ht="30">
      <c r="A47" s="2" t="s">
        <v>90</v>
      </c>
      <c r="B47" s="72" t="s">
        <v>96</v>
      </c>
      <c r="C47" s="7"/>
      <c r="D47" s="54">
        <v>4.6</v>
      </c>
      <c r="E47" s="54">
        <v>5</v>
      </c>
      <c r="F47" s="54"/>
      <c r="G47" s="41"/>
      <c r="H47" s="41"/>
      <c r="I47" s="41"/>
      <c r="J47" s="41"/>
      <c r="K47" s="41"/>
      <c r="L47" s="15"/>
      <c r="M47" s="15"/>
      <c r="N47" s="15"/>
      <c r="O47" s="15"/>
      <c r="P47" s="15"/>
      <c r="Q47" s="73"/>
      <c r="R47" s="73"/>
      <c r="S47" s="73"/>
      <c r="T47" s="73"/>
      <c r="U47" s="73"/>
      <c r="V47" s="74">
        <v>30</v>
      </c>
      <c r="W47" s="74"/>
      <c r="X47" s="74"/>
      <c r="Y47" s="74"/>
      <c r="Z47" s="74">
        <v>3</v>
      </c>
      <c r="AA47" s="75"/>
      <c r="AB47" s="75"/>
      <c r="AC47" s="75">
        <v>30</v>
      </c>
      <c r="AD47" s="75"/>
      <c r="AE47" s="75">
        <v>4</v>
      </c>
      <c r="AF47" s="76"/>
      <c r="AG47" s="76"/>
      <c r="AH47" s="76">
        <v>30</v>
      </c>
      <c r="AI47" s="76"/>
      <c r="AJ47" s="76">
        <v>4</v>
      </c>
      <c r="AK47" s="70">
        <f t="shared" si="8"/>
        <v>90</v>
      </c>
      <c r="AL47" s="70">
        <f t="shared" si="9"/>
        <v>11</v>
      </c>
    </row>
    <row r="48" spans="1:38" s="71" customFormat="1" ht="45">
      <c r="A48" s="2" t="s">
        <v>100</v>
      </c>
      <c r="B48" s="72" t="s">
        <v>97</v>
      </c>
      <c r="C48" s="7"/>
      <c r="D48" s="54"/>
      <c r="E48" s="54">
        <v>5</v>
      </c>
      <c r="F48" s="54"/>
      <c r="G48" s="41"/>
      <c r="H48" s="41"/>
      <c r="I48" s="41"/>
      <c r="J48" s="41"/>
      <c r="K48" s="41"/>
      <c r="L48" s="15"/>
      <c r="M48" s="15"/>
      <c r="N48" s="15"/>
      <c r="O48" s="15"/>
      <c r="P48" s="15"/>
      <c r="Q48" s="73"/>
      <c r="R48" s="73"/>
      <c r="S48" s="73"/>
      <c r="T48" s="73"/>
      <c r="U48" s="73"/>
      <c r="V48" s="74"/>
      <c r="W48" s="74"/>
      <c r="X48" s="74"/>
      <c r="Y48" s="74"/>
      <c r="Z48" s="74"/>
      <c r="AA48" s="75"/>
      <c r="AB48" s="75"/>
      <c r="AC48" s="75">
        <v>30</v>
      </c>
      <c r="AD48" s="75"/>
      <c r="AE48" s="75">
        <v>5</v>
      </c>
      <c r="AF48" s="76"/>
      <c r="AG48" s="76"/>
      <c r="AH48" s="76"/>
      <c r="AI48" s="76"/>
      <c r="AJ48" s="76"/>
      <c r="AK48" s="70">
        <f t="shared" si="8"/>
        <v>30</v>
      </c>
      <c r="AL48" s="70">
        <f t="shared" si="9"/>
        <v>5</v>
      </c>
    </row>
    <row r="49" spans="1:38" s="71" customFormat="1" ht="45">
      <c r="A49" s="2" t="s">
        <v>101</v>
      </c>
      <c r="B49" s="72" t="s">
        <v>99</v>
      </c>
      <c r="C49" s="7"/>
      <c r="D49" s="54"/>
      <c r="E49" s="54"/>
      <c r="F49" s="54">
        <v>6</v>
      </c>
      <c r="G49" s="41"/>
      <c r="H49" s="41"/>
      <c r="I49" s="41"/>
      <c r="J49" s="41"/>
      <c r="K49" s="41"/>
      <c r="L49" s="15"/>
      <c r="M49" s="15"/>
      <c r="N49" s="15"/>
      <c r="O49" s="15"/>
      <c r="P49" s="15"/>
      <c r="Q49" s="73"/>
      <c r="R49" s="73"/>
      <c r="S49" s="73"/>
      <c r="T49" s="73"/>
      <c r="U49" s="73"/>
      <c r="V49" s="74"/>
      <c r="W49" s="74"/>
      <c r="X49" s="74"/>
      <c r="Y49" s="74"/>
      <c r="Z49" s="74"/>
      <c r="AA49" s="75"/>
      <c r="AB49" s="75"/>
      <c r="AC49" s="75"/>
      <c r="AD49" s="75"/>
      <c r="AE49" s="75"/>
      <c r="AF49" s="76"/>
      <c r="AG49" s="76"/>
      <c r="AH49" s="76"/>
      <c r="AI49" s="76"/>
      <c r="AJ49" s="76">
        <v>4</v>
      </c>
      <c r="AK49" s="70">
        <f t="shared" si="8"/>
        <v>0</v>
      </c>
      <c r="AL49" s="70">
        <f t="shared" si="9"/>
        <v>4</v>
      </c>
    </row>
    <row r="50" spans="1:38" s="71" customFormat="1" ht="15">
      <c r="A50" s="89" t="s">
        <v>21</v>
      </c>
      <c r="B50" s="90"/>
      <c r="C50" s="7"/>
      <c r="D50" s="54"/>
      <c r="E50" s="54"/>
      <c r="F50" s="54"/>
      <c r="G50" s="41">
        <f>SUM(G43:G49)</f>
        <v>0</v>
      </c>
      <c r="H50" s="41">
        <f aca="true" t="shared" si="10" ref="H50:AL50">SUM(H43:H49)</f>
        <v>0</v>
      </c>
      <c r="I50" s="41">
        <f t="shared" si="10"/>
        <v>0</v>
      </c>
      <c r="J50" s="41">
        <f t="shared" si="10"/>
        <v>0</v>
      </c>
      <c r="K50" s="41">
        <f t="shared" si="10"/>
        <v>0</v>
      </c>
      <c r="L50" s="15">
        <f>SUM(L43:L49)</f>
        <v>0</v>
      </c>
      <c r="M50" s="15">
        <f>SUM(M43:M49)</f>
        <v>0</v>
      </c>
      <c r="N50" s="15">
        <f>SUM(N43:N49)</f>
        <v>0</v>
      </c>
      <c r="O50" s="15">
        <f>SUM(O43:O49)</f>
        <v>0</v>
      </c>
      <c r="P50" s="15">
        <f>SUM(P43:P49)</f>
        <v>0</v>
      </c>
      <c r="Q50" s="44">
        <f t="shared" si="10"/>
        <v>60</v>
      </c>
      <c r="R50" s="44">
        <f t="shared" si="10"/>
        <v>0</v>
      </c>
      <c r="S50" s="44">
        <f t="shared" si="10"/>
        <v>30</v>
      </c>
      <c r="T50" s="44">
        <f t="shared" si="10"/>
        <v>0</v>
      </c>
      <c r="U50" s="44">
        <f t="shared" si="10"/>
        <v>8</v>
      </c>
      <c r="V50" s="16">
        <f t="shared" si="10"/>
        <v>120</v>
      </c>
      <c r="W50" s="16">
        <f t="shared" si="10"/>
        <v>0</v>
      </c>
      <c r="X50" s="16">
        <f t="shared" si="10"/>
        <v>0</v>
      </c>
      <c r="Y50" s="16">
        <f t="shared" si="10"/>
        <v>0</v>
      </c>
      <c r="Z50" s="16">
        <f t="shared" si="10"/>
        <v>11</v>
      </c>
      <c r="AA50" s="28">
        <f t="shared" si="10"/>
        <v>0</v>
      </c>
      <c r="AB50" s="28">
        <f t="shared" si="10"/>
        <v>0</v>
      </c>
      <c r="AC50" s="28">
        <f t="shared" si="10"/>
        <v>60</v>
      </c>
      <c r="AD50" s="28">
        <f t="shared" si="10"/>
        <v>0</v>
      </c>
      <c r="AE50" s="28">
        <f t="shared" si="10"/>
        <v>9</v>
      </c>
      <c r="AF50" s="17">
        <f t="shared" si="10"/>
        <v>0</v>
      </c>
      <c r="AG50" s="17">
        <f t="shared" si="10"/>
        <v>0</v>
      </c>
      <c r="AH50" s="17">
        <f t="shared" si="10"/>
        <v>30</v>
      </c>
      <c r="AI50" s="17">
        <f t="shared" si="10"/>
        <v>0</v>
      </c>
      <c r="AJ50" s="17">
        <f t="shared" si="10"/>
        <v>8</v>
      </c>
      <c r="AK50" s="77">
        <f t="shared" si="10"/>
        <v>300</v>
      </c>
      <c r="AL50" s="77">
        <f t="shared" si="10"/>
        <v>36</v>
      </c>
    </row>
    <row r="51" spans="1:38" s="6" customFormat="1" ht="15" customHeight="1" hidden="1">
      <c r="A51" s="170" t="s">
        <v>23</v>
      </c>
      <c r="B51" s="171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1"/>
      <c r="N51" s="171"/>
      <c r="O51" s="171"/>
      <c r="P51" s="171"/>
      <c r="Q51" s="171"/>
      <c r="R51" s="171"/>
      <c r="S51" s="171"/>
      <c r="T51" s="171"/>
      <c r="U51" s="171"/>
      <c r="V51" s="171"/>
      <c r="W51" s="171"/>
      <c r="X51" s="171"/>
      <c r="Y51" s="171"/>
      <c r="Z51" s="171"/>
      <c r="AA51" s="171"/>
      <c r="AB51" s="171"/>
      <c r="AC51" s="171"/>
      <c r="AD51" s="171"/>
      <c r="AE51" s="171"/>
      <c r="AF51" s="171"/>
      <c r="AG51" s="171"/>
      <c r="AH51" s="171"/>
      <c r="AI51" s="171"/>
      <c r="AJ51" s="171"/>
      <c r="AK51" s="171"/>
      <c r="AL51" s="171"/>
    </row>
    <row r="52" spans="1:38" ht="15" hidden="1">
      <c r="A52" s="29" t="s">
        <v>15</v>
      </c>
      <c r="B52" s="30"/>
      <c r="C52" s="14"/>
      <c r="D52" s="7"/>
      <c r="E52" s="48"/>
      <c r="F52" s="14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5"/>
      <c r="AB52" s="25"/>
      <c r="AC52" s="25"/>
      <c r="AD52" s="25"/>
      <c r="AE52" s="25"/>
      <c r="AF52" s="26"/>
      <c r="AG52" s="26"/>
      <c r="AH52" s="26"/>
      <c r="AI52" s="26"/>
      <c r="AJ52" s="26"/>
      <c r="AK52" s="14">
        <f aca="true" t="shared" si="11" ref="AK52:AK57">G52+H52+I52+J52+L52+M52+O52+N52+Q52+R52+S52+T52+V52+W52+X52+Y52+AA52+AB52+AC52+AD52+AF52+AG52+AH52+AI52</f>
        <v>0</v>
      </c>
      <c r="AL52" s="14">
        <f aca="true" t="shared" si="12" ref="AL52:AL57">K52+P52+U52+Z52+AE52+AJ52</f>
        <v>0</v>
      </c>
    </row>
    <row r="53" spans="1:38" ht="15" hidden="1">
      <c r="A53" s="29" t="s">
        <v>16</v>
      </c>
      <c r="B53" s="30"/>
      <c r="C53" s="14"/>
      <c r="D53" s="7"/>
      <c r="E53" s="48"/>
      <c r="F53" s="14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5"/>
      <c r="AB53" s="25"/>
      <c r="AC53" s="25"/>
      <c r="AD53" s="25"/>
      <c r="AE53" s="25"/>
      <c r="AF53" s="26"/>
      <c r="AG53" s="26"/>
      <c r="AH53" s="26"/>
      <c r="AI53" s="26"/>
      <c r="AJ53" s="26"/>
      <c r="AK53" s="14">
        <f t="shared" si="11"/>
        <v>0</v>
      </c>
      <c r="AL53" s="14">
        <f t="shared" si="12"/>
        <v>0</v>
      </c>
    </row>
    <row r="54" spans="1:38" ht="16.5" customHeight="1" hidden="1">
      <c r="A54" s="29" t="s">
        <v>17</v>
      </c>
      <c r="B54" s="30"/>
      <c r="C54" s="14"/>
      <c r="D54" s="7"/>
      <c r="E54" s="48"/>
      <c r="F54" s="14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5"/>
      <c r="AB54" s="25"/>
      <c r="AC54" s="25"/>
      <c r="AD54" s="25"/>
      <c r="AE54" s="25"/>
      <c r="AF54" s="26"/>
      <c r="AG54" s="26"/>
      <c r="AH54" s="26"/>
      <c r="AI54" s="26"/>
      <c r="AJ54" s="26"/>
      <c r="AK54" s="14">
        <f t="shared" si="11"/>
        <v>0</v>
      </c>
      <c r="AL54" s="14">
        <f t="shared" si="12"/>
        <v>0</v>
      </c>
    </row>
    <row r="55" spans="1:38" ht="17.25" customHeight="1" hidden="1">
      <c r="A55" s="29" t="s">
        <v>18</v>
      </c>
      <c r="B55" s="30"/>
      <c r="C55" s="14"/>
      <c r="D55" s="7"/>
      <c r="E55" s="48"/>
      <c r="F55" s="14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5"/>
      <c r="AB55" s="25"/>
      <c r="AC55" s="25"/>
      <c r="AD55" s="25"/>
      <c r="AE55" s="25"/>
      <c r="AF55" s="26"/>
      <c r="AG55" s="26"/>
      <c r="AH55" s="26"/>
      <c r="AI55" s="26"/>
      <c r="AJ55" s="26"/>
      <c r="AK55" s="14">
        <f t="shared" si="11"/>
        <v>0</v>
      </c>
      <c r="AL55" s="14">
        <f t="shared" si="12"/>
        <v>0</v>
      </c>
    </row>
    <row r="56" spans="1:38" ht="17.25" customHeight="1" hidden="1">
      <c r="A56" s="29"/>
      <c r="B56" s="30"/>
      <c r="C56" s="14"/>
      <c r="D56" s="7"/>
      <c r="E56" s="48"/>
      <c r="F56" s="14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5"/>
      <c r="AB56" s="25"/>
      <c r="AC56" s="25"/>
      <c r="AD56" s="25"/>
      <c r="AE56" s="25"/>
      <c r="AF56" s="26"/>
      <c r="AG56" s="26"/>
      <c r="AH56" s="26"/>
      <c r="AI56" s="26"/>
      <c r="AJ56" s="26"/>
      <c r="AK56" s="14">
        <f t="shared" si="11"/>
        <v>0</v>
      </c>
      <c r="AL56" s="14">
        <f t="shared" si="12"/>
        <v>0</v>
      </c>
    </row>
    <row r="57" spans="1:38" ht="17.25" customHeight="1" hidden="1">
      <c r="A57" s="29"/>
      <c r="B57" s="30"/>
      <c r="C57" s="14"/>
      <c r="D57" s="7"/>
      <c r="E57" s="48"/>
      <c r="F57" s="14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5"/>
      <c r="AB57" s="25"/>
      <c r="AC57" s="25"/>
      <c r="AD57" s="25"/>
      <c r="AE57" s="25"/>
      <c r="AF57" s="26"/>
      <c r="AG57" s="26"/>
      <c r="AH57" s="26"/>
      <c r="AI57" s="26"/>
      <c r="AJ57" s="26"/>
      <c r="AK57" s="14">
        <f t="shared" si="11"/>
        <v>0</v>
      </c>
      <c r="AL57" s="14">
        <f t="shared" si="12"/>
        <v>0</v>
      </c>
    </row>
    <row r="58" spans="1:38" ht="15" customHeight="1" hidden="1">
      <c r="A58" s="110" t="s">
        <v>21</v>
      </c>
      <c r="B58" s="111"/>
      <c r="C58" s="7"/>
      <c r="D58" s="7"/>
      <c r="E58" s="48"/>
      <c r="F58" s="7"/>
      <c r="G58" s="15">
        <f>SUM(G52:G57)</f>
        <v>0</v>
      </c>
      <c r="H58" s="15">
        <f aca="true" t="shared" si="13" ref="H58:AL58">SUM(H52:H57)</f>
        <v>0</v>
      </c>
      <c r="I58" s="15">
        <f t="shared" si="13"/>
        <v>0</v>
      </c>
      <c r="J58" s="15">
        <f t="shared" si="13"/>
        <v>0</v>
      </c>
      <c r="K58" s="15">
        <f t="shared" si="13"/>
        <v>0</v>
      </c>
      <c r="L58" s="15">
        <f t="shared" si="13"/>
        <v>0</v>
      </c>
      <c r="M58" s="15">
        <f t="shared" si="13"/>
        <v>0</v>
      </c>
      <c r="N58" s="15">
        <f t="shared" si="13"/>
        <v>0</v>
      </c>
      <c r="O58" s="15">
        <f t="shared" si="13"/>
        <v>0</v>
      </c>
      <c r="P58" s="15">
        <f t="shared" si="13"/>
        <v>0</v>
      </c>
      <c r="Q58" s="16">
        <f t="shared" si="13"/>
        <v>0</v>
      </c>
      <c r="R58" s="16">
        <f t="shared" si="13"/>
        <v>0</v>
      </c>
      <c r="S58" s="16">
        <f t="shared" si="13"/>
        <v>0</v>
      </c>
      <c r="T58" s="16">
        <f t="shared" si="13"/>
        <v>0</v>
      </c>
      <c r="U58" s="16">
        <f t="shared" si="13"/>
        <v>0</v>
      </c>
      <c r="V58" s="16">
        <f t="shared" si="13"/>
        <v>0</v>
      </c>
      <c r="W58" s="16">
        <f t="shared" si="13"/>
        <v>0</v>
      </c>
      <c r="X58" s="16">
        <f t="shared" si="13"/>
        <v>0</v>
      </c>
      <c r="Y58" s="16">
        <f t="shared" si="13"/>
        <v>0</v>
      </c>
      <c r="Z58" s="16">
        <f t="shared" si="13"/>
        <v>0</v>
      </c>
      <c r="AA58" s="28">
        <f t="shared" si="13"/>
        <v>0</v>
      </c>
      <c r="AB58" s="28">
        <f t="shared" si="13"/>
        <v>0</v>
      </c>
      <c r="AC58" s="28">
        <f t="shared" si="13"/>
        <v>0</v>
      </c>
      <c r="AD58" s="28">
        <f t="shared" si="13"/>
        <v>0</v>
      </c>
      <c r="AE58" s="28">
        <f t="shared" si="13"/>
        <v>0</v>
      </c>
      <c r="AF58" s="17">
        <f t="shared" si="13"/>
        <v>0</v>
      </c>
      <c r="AG58" s="17">
        <f t="shared" si="13"/>
        <v>0</v>
      </c>
      <c r="AH58" s="17">
        <f t="shared" si="13"/>
        <v>0</v>
      </c>
      <c r="AI58" s="17">
        <f t="shared" si="13"/>
        <v>0</v>
      </c>
      <c r="AJ58" s="17">
        <f t="shared" si="13"/>
        <v>0</v>
      </c>
      <c r="AK58" s="7">
        <f t="shared" si="13"/>
        <v>0</v>
      </c>
      <c r="AL58" s="7">
        <f t="shared" si="13"/>
        <v>0</v>
      </c>
    </row>
    <row r="59" spans="1:38" ht="15">
      <c r="A59" s="100" t="s">
        <v>120</v>
      </c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  <c r="AH59" s="101"/>
      <c r="AI59" s="101"/>
      <c r="AJ59" s="101"/>
      <c r="AK59" s="101"/>
      <c r="AL59" s="101"/>
    </row>
    <row r="60" spans="1:38" s="59" customFormat="1" ht="30">
      <c r="A60" s="46" t="s">
        <v>121</v>
      </c>
      <c r="B60" s="31" t="s">
        <v>112</v>
      </c>
      <c r="C60" s="14"/>
      <c r="D60" s="54"/>
      <c r="E60" s="54" t="s">
        <v>48</v>
      </c>
      <c r="F60" s="54"/>
      <c r="G60" s="40"/>
      <c r="H60" s="40"/>
      <c r="I60" s="40"/>
      <c r="J60" s="40"/>
      <c r="K60" s="40"/>
      <c r="L60" s="23"/>
      <c r="M60" s="23"/>
      <c r="N60" s="23"/>
      <c r="O60" s="23"/>
      <c r="P60" s="23"/>
      <c r="Q60" s="43"/>
      <c r="R60" s="43"/>
      <c r="S60" s="43">
        <v>30</v>
      </c>
      <c r="T60" s="43"/>
      <c r="U60" s="43">
        <v>3</v>
      </c>
      <c r="V60" s="24"/>
      <c r="W60" s="24"/>
      <c r="X60" s="24">
        <v>30</v>
      </c>
      <c r="Y60" s="24"/>
      <c r="Z60" s="24">
        <v>3</v>
      </c>
      <c r="AA60" s="25"/>
      <c r="AB60" s="25"/>
      <c r="AC60" s="25">
        <v>30</v>
      </c>
      <c r="AD60" s="25"/>
      <c r="AE60" s="25">
        <v>3</v>
      </c>
      <c r="AF60" s="26"/>
      <c r="AG60" s="26"/>
      <c r="AH60" s="26">
        <v>30</v>
      </c>
      <c r="AI60" s="26"/>
      <c r="AJ60" s="26">
        <v>4</v>
      </c>
      <c r="AK60" s="14">
        <f>G60+H60+I60+J60+L60+M60+O60+N60+Q60+R60+S60+T60+V60+W60+X60+Y60+AA60+AB60+AC60+AD60+AF60+AG60+AH60+AI60</f>
        <v>120</v>
      </c>
      <c r="AL60" s="14">
        <f>K60+P60+U60+Z60+AE60+AJ60</f>
        <v>13</v>
      </c>
    </row>
    <row r="61" spans="1:38" s="59" customFormat="1" ht="30">
      <c r="A61" s="46" t="s">
        <v>122</v>
      </c>
      <c r="B61" s="31" t="s">
        <v>114</v>
      </c>
      <c r="C61" s="14"/>
      <c r="D61" s="54">
        <v>4</v>
      </c>
      <c r="E61" s="54">
        <v>3</v>
      </c>
      <c r="F61" s="54"/>
      <c r="G61" s="40"/>
      <c r="H61" s="40"/>
      <c r="I61" s="40"/>
      <c r="J61" s="40"/>
      <c r="K61" s="40"/>
      <c r="L61" s="23"/>
      <c r="M61" s="23"/>
      <c r="N61" s="23"/>
      <c r="O61" s="23"/>
      <c r="P61" s="23"/>
      <c r="Q61" s="43">
        <v>30</v>
      </c>
      <c r="R61" s="43"/>
      <c r="S61" s="43"/>
      <c r="T61" s="43"/>
      <c r="U61" s="43">
        <v>5</v>
      </c>
      <c r="V61" s="24"/>
      <c r="W61" s="24"/>
      <c r="X61" s="24">
        <v>30</v>
      </c>
      <c r="Y61" s="24"/>
      <c r="Z61" s="24">
        <v>5</v>
      </c>
      <c r="AA61" s="25"/>
      <c r="AB61" s="25"/>
      <c r="AC61" s="25"/>
      <c r="AD61" s="25"/>
      <c r="AE61" s="25"/>
      <c r="AF61" s="26"/>
      <c r="AG61" s="26"/>
      <c r="AH61" s="26"/>
      <c r="AI61" s="26"/>
      <c r="AJ61" s="26"/>
      <c r="AK61" s="14">
        <f>G61+H61+I61+J61+L61+M61+O61+N61+Q61+R61+S61+T61+V61+W61+X61+Y61+AA61+AB61+AC61+AD61+AF61+AG61+AH61+AI61</f>
        <v>60</v>
      </c>
      <c r="AL61" s="14">
        <f>K61+P61+U61+Z61+AE61+AJ61</f>
        <v>10</v>
      </c>
    </row>
    <row r="62" spans="1:38" ht="15">
      <c r="A62" s="46" t="s">
        <v>111</v>
      </c>
      <c r="B62" s="31" t="s">
        <v>116</v>
      </c>
      <c r="C62" s="14"/>
      <c r="D62" s="54">
        <v>4</v>
      </c>
      <c r="E62" s="54"/>
      <c r="F62" s="54"/>
      <c r="G62" s="40"/>
      <c r="H62" s="40"/>
      <c r="I62" s="40"/>
      <c r="J62" s="40"/>
      <c r="K62" s="40"/>
      <c r="L62" s="23"/>
      <c r="M62" s="23"/>
      <c r="N62" s="23"/>
      <c r="O62" s="23"/>
      <c r="P62" s="23"/>
      <c r="Q62" s="43"/>
      <c r="R62" s="43"/>
      <c r="S62" s="43"/>
      <c r="T62" s="43"/>
      <c r="U62" s="43"/>
      <c r="V62" s="24">
        <v>30</v>
      </c>
      <c r="W62" s="24"/>
      <c r="X62" s="24"/>
      <c r="Y62" s="24"/>
      <c r="Z62" s="24">
        <v>3</v>
      </c>
      <c r="AA62" s="25"/>
      <c r="AB62" s="25"/>
      <c r="AC62" s="25"/>
      <c r="AD62" s="25"/>
      <c r="AE62" s="25"/>
      <c r="AF62" s="26"/>
      <c r="AG62" s="26"/>
      <c r="AH62" s="26"/>
      <c r="AI62" s="26"/>
      <c r="AJ62" s="26"/>
      <c r="AK62" s="14">
        <f>G62+H62+I62+J62+L62+M62+O62+N62+Q62+R62+S62+T62+V62+W62+X62+Y62+AA62+AB62+AC62+AD62+AF62+AG62+AH62+AI62</f>
        <v>30</v>
      </c>
      <c r="AL62" s="14">
        <f>K62+P62+U62+Z62+AE62+AJ62</f>
        <v>3</v>
      </c>
    </row>
    <row r="63" spans="1:38" ht="30.75" customHeight="1">
      <c r="A63" s="46" t="s">
        <v>113</v>
      </c>
      <c r="B63" s="31" t="s">
        <v>117</v>
      </c>
      <c r="C63" s="14"/>
      <c r="D63" s="54"/>
      <c r="E63" s="54">
        <v>6</v>
      </c>
      <c r="F63" s="54">
        <v>5</v>
      </c>
      <c r="G63" s="40"/>
      <c r="H63" s="40"/>
      <c r="I63" s="40"/>
      <c r="J63" s="40"/>
      <c r="K63" s="40"/>
      <c r="L63" s="23"/>
      <c r="M63" s="23"/>
      <c r="N63" s="23"/>
      <c r="O63" s="23"/>
      <c r="P63" s="23"/>
      <c r="Q63" s="43"/>
      <c r="R63" s="43"/>
      <c r="S63" s="43"/>
      <c r="T63" s="43"/>
      <c r="U63" s="43"/>
      <c r="V63" s="24"/>
      <c r="W63" s="24"/>
      <c r="X63" s="24"/>
      <c r="Y63" s="24"/>
      <c r="Z63" s="24"/>
      <c r="AA63" s="25">
        <v>30</v>
      </c>
      <c r="AB63" s="25"/>
      <c r="AC63" s="25"/>
      <c r="AD63" s="25"/>
      <c r="AE63" s="25">
        <v>2</v>
      </c>
      <c r="AF63" s="26">
        <v>30</v>
      </c>
      <c r="AG63" s="26"/>
      <c r="AH63" s="26"/>
      <c r="AI63" s="26"/>
      <c r="AJ63" s="26">
        <v>4</v>
      </c>
      <c r="AK63" s="14">
        <f>G63+H63+I63+J63+L63+M63+O63+N63+Q63+R63+S63+T63+V63+W63+X63+Y63+AA63+AB63+AC63+AD63+AF63+AG63+AH63+AI63</f>
        <v>60</v>
      </c>
      <c r="AL63" s="14">
        <f>K63+P63+U63+Z63+AE63+AJ63</f>
        <v>6</v>
      </c>
    </row>
    <row r="64" spans="1:38" ht="30.75" customHeight="1">
      <c r="A64" s="46" t="s">
        <v>115</v>
      </c>
      <c r="B64" s="31" t="s">
        <v>118</v>
      </c>
      <c r="C64" s="14"/>
      <c r="D64" s="54"/>
      <c r="E64" s="54">
        <v>5</v>
      </c>
      <c r="F64" s="54"/>
      <c r="G64" s="40"/>
      <c r="H64" s="40"/>
      <c r="I64" s="40"/>
      <c r="J64" s="40"/>
      <c r="K64" s="40"/>
      <c r="L64" s="23"/>
      <c r="M64" s="23"/>
      <c r="N64" s="23"/>
      <c r="O64" s="23"/>
      <c r="P64" s="23"/>
      <c r="Q64" s="43"/>
      <c r="R64" s="43"/>
      <c r="S64" s="43"/>
      <c r="T64" s="43"/>
      <c r="U64" s="43"/>
      <c r="V64" s="24"/>
      <c r="W64" s="24"/>
      <c r="X64" s="24"/>
      <c r="Y64" s="24"/>
      <c r="Z64" s="24"/>
      <c r="AA64" s="25"/>
      <c r="AB64" s="25"/>
      <c r="AC64" s="25">
        <v>30</v>
      </c>
      <c r="AD64" s="25"/>
      <c r="AE64" s="25">
        <v>4</v>
      </c>
      <c r="AF64" s="26"/>
      <c r="AG64" s="26"/>
      <c r="AH64" s="26"/>
      <c r="AI64" s="26"/>
      <c r="AJ64" s="26"/>
      <c r="AK64" s="14">
        <f>G64+H64+I64+J64+L64+M64+O64+N64+Q64+R64+S64+T64+V64+W64+X64+Y64+AA64+AB64+AC64+AD64+AF64+AG64+AH64+AI64</f>
        <v>30</v>
      </c>
      <c r="AL64" s="14">
        <f>K64+P64+U64+Z64+AE64+AJ64</f>
        <v>4</v>
      </c>
    </row>
    <row r="65" spans="1:38" ht="30.75" customHeight="1">
      <c r="A65" s="110" t="s">
        <v>21</v>
      </c>
      <c r="B65" s="111"/>
      <c r="C65" s="7"/>
      <c r="D65" s="54"/>
      <c r="E65" s="54"/>
      <c r="F65" s="54"/>
      <c r="G65" s="41">
        <f aca="true" t="shared" si="14" ref="G65:AL65">SUM(G60:G64)</f>
        <v>0</v>
      </c>
      <c r="H65" s="41">
        <f t="shared" si="14"/>
        <v>0</v>
      </c>
      <c r="I65" s="41">
        <f t="shared" si="14"/>
        <v>0</v>
      </c>
      <c r="J65" s="41">
        <f t="shared" si="14"/>
        <v>0</v>
      </c>
      <c r="K65" s="41">
        <f t="shared" si="14"/>
        <v>0</v>
      </c>
      <c r="L65" s="15">
        <f t="shared" si="14"/>
        <v>0</v>
      </c>
      <c r="M65" s="15">
        <f t="shared" si="14"/>
        <v>0</v>
      </c>
      <c r="N65" s="15">
        <f t="shared" si="14"/>
        <v>0</v>
      </c>
      <c r="O65" s="15">
        <f t="shared" si="14"/>
        <v>0</v>
      </c>
      <c r="P65" s="15">
        <f t="shared" si="14"/>
        <v>0</v>
      </c>
      <c r="Q65" s="44">
        <f t="shared" si="14"/>
        <v>30</v>
      </c>
      <c r="R65" s="44">
        <f t="shared" si="14"/>
        <v>0</v>
      </c>
      <c r="S65" s="44">
        <f t="shared" si="14"/>
        <v>30</v>
      </c>
      <c r="T65" s="44">
        <f t="shared" si="14"/>
        <v>0</v>
      </c>
      <c r="U65" s="44">
        <f t="shared" si="14"/>
        <v>8</v>
      </c>
      <c r="V65" s="16">
        <f t="shared" si="14"/>
        <v>30</v>
      </c>
      <c r="W65" s="16">
        <f t="shared" si="14"/>
        <v>0</v>
      </c>
      <c r="X65" s="16">
        <f t="shared" si="14"/>
        <v>60</v>
      </c>
      <c r="Y65" s="16">
        <f t="shared" si="14"/>
        <v>0</v>
      </c>
      <c r="Z65" s="16">
        <f t="shared" si="14"/>
        <v>11</v>
      </c>
      <c r="AA65" s="28">
        <f t="shared" si="14"/>
        <v>30</v>
      </c>
      <c r="AB65" s="28">
        <f t="shared" si="14"/>
        <v>0</v>
      </c>
      <c r="AC65" s="28">
        <f t="shared" si="14"/>
        <v>60</v>
      </c>
      <c r="AD65" s="28">
        <f t="shared" si="14"/>
        <v>0</v>
      </c>
      <c r="AE65" s="28">
        <f t="shared" si="14"/>
        <v>9</v>
      </c>
      <c r="AF65" s="17">
        <f t="shared" si="14"/>
        <v>30</v>
      </c>
      <c r="AG65" s="17">
        <f t="shared" si="14"/>
        <v>0</v>
      </c>
      <c r="AH65" s="17">
        <f t="shared" si="14"/>
        <v>30</v>
      </c>
      <c r="AI65" s="17">
        <f t="shared" si="14"/>
        <v>0</v>
      </c>
      <c r="AJ65" s="17">
        <f t="shared" si="14"/>
        <v>8</v>
      </c>
      <c r="AK65" s="7">
        <f t="shared" si="14"/>
        <v>300</v>
      </c>
      <c r="AL65" s="7">
        <f t="shared" si="14"/>
        <v>36</v>
      </c>
    </row>
    <row r="66" spans="1:38" ht="15.75" customHeight="1">
      <c r="A66" s="100" t="s">
        <v>64</v>
      </c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  <c r="AJ66" s="101"/>
      <c r="AK66" s="101"/>
      <c r="AL66" s="101"/>
    </row>
    <row r="67" spans="1:38" ht="30">
      <c r="A67" s="172" t="s">
        <v>130</v>
      </c>
      <c r="B67" s="96" t="s">
        <v>61</v>
      </c>
      <c r="C67" s="60"/>
      <c r="D67" s="60"/>
      <c r="E67" s="60" t="s">
        <v>48</v>
      </c>
      <c r="F67" s="60"/>
      <c r="G67" s="61"/>
      <c r="H67" s="61"/>
      <c r="I67" s="61"/>
      <c r="J67" s="61"/>
      <c r="K67" s="61"/>
      <c r="L67" s="62"/>
      <c r="M67" s="62"/>
      <c r="N67" s="62"/>
      <c r="O67" s="62"/>
      <c r="P67" s="62"/>
      <c r="Q67" s="63">
        <v>30</v>
      </c>
      <c r="R67" s="63"/>
      <c r="S67" s="63"/>
      <c r="T67" s="63"/>
      <c r="U67" s="63">
        <v>2</v>
      </c>
      <c r="V67" s="64">
        <v>30</v>
      </c>
      <c r="W67" s="64"/>
      <c r="X67" s="64"/>
      <c r="Y67" s="64"/>
      <c r="Z67" s="64">
        <v>2</v>
      </c>
      <c r="AA67" s="65">
        <v>30</v>
      </c>
      <c r="AB67" s="65"/>
      <c r="AC67" s="65"/>
      <c r="AD67" s="65"/>
      <c r="AE67" s="65">
        <v>2</v>
      </c>
      <c r="AF67" s="66">
        <v>30</v>
      </c>
      <c r="AG67" s="66"/>
      <c r="AH67" s="66"/>
      <c r="AI67" s="66"/>
      <c r="AJ67" s="66">
        <v>2</v>
      </c>
      <c r="AK67" s="60">
        <f>G67+H67+I67+J67+L67+M67+O67+N67+Q67+R67+S67+T67+V67+W67+X67+Y67+AA67+AB67+AC67+AD67+AF67+AG67+AH67+AI67</f>
        <v>120</v>
      </c>
      <c r="AL67" s="60">
        <f>K67+P67+U67+Z67+AE67+AJ67</f>
        <v>8</v>
      </c>
    </row>
    <row r="68" spans="1:38" ht="15" customHeight="1">
      <c r="A68" s="173"/>
      <c r="B68" s="97"/>
      <c r="C68" s="60"/>
      <c r="D68" s="60"/>
      <c r="E68" s="60" t="s">
        <v>83</v>
      </c>
      <c r="F68" s="60"/>
      <c r="G68" s="61"/>
      <c r="H68" s="61"/>
      <c r="I68" s="61"/>
      <c r="J68" s="61"/>
      <c r="K68" s="61"/>
      <c r="L68" s="62"/>
      <c r="M68" s="62"/>
      <c r="N68" s="62"/>
      <c r="O68" s="62"/>
      <c r="P68" s="62"/>
      <c r="Q68" s="63"/>
      <c r="R68" s="63"/>
      <c r="S68" s="63">
        <v>30</v>
      </c>
      <c r="T68" s="63"/>
      <c r="U68" s="63">
        <v>2</v>
      </c>
      <c r="V68" s="64"/>
      <c r="W68" s="64"/>
      <c r="X68" s="64">
        <v>30</v>
      </c>
      <c r="Y68" s="64"/>
      <c r="Z68" s="64">
        <v>2</v>
      </c>
      <c r="AA68" s="65"/>
      <c r="AB68" s="65"/>
      <c r="AC68" s="65"/>
      <c r="AD68" s="65"/>
      <c r="AE68" s="65"/>
      <c r="AF68" s="66"/>
      <c r="AG68" s="66"/>
      <c r="AH68" s="66"/>
      <c r="AI68" s="66"/>
      <c r="AJ68" s="66"/>
      <c r="AK68" s="60">
        <f>G68+H68+I68+J68+L68+M68+O68+N68+Q68+R68+S68+T68+V68+W68+X68+Y68+AA68+AB68+AC68+AD68+AF68+AG68+AH68+AI68</f>
        <v>60</v>
      </c>
      <c r="AL68" s="60">
        <f>K68+P68+U68+Z68+AE68+AJ68</f>
        <v>4</v>
      </c>
    </row>
    <row r="69" spans="1:38" ht="15" customHeight="1">
      <c r="A69" s="110" t="s">
        <v>22</v>
      </c>
      <c r="B69" s="111"/>
      <c r="C69" s="7"/>
      <c r="D69" s="7"/>
      <c r="E69" s="48"/>
      <c r="F69" s="7"/>
      <c r="G69" s="41">
        <f aca="true" t="shared" si="15" ref="G69:P69">SUM(G67:G67)</f>
        <v>0</v>
      </c>
      <c r="H69" s="41">
        <f t="shared" si="15"/>
        <v>0</v>
      </c>
      <c r="I69" s="41">
        <f t="shared" si="15"/>
        <v>0</v>
      </c>
      <c r="J69" s="41">
        <f t="shared" si="15"/>
        <v>0</v>
      </c>
      <c r="K69" s="41">
        <f t="shared" si="15"/>
        <v>0</v>
      </c>
      <c r="L69" s="15">
        <f t="shared" si="15"/>
        <v>0</v>
      </c>
      <c r="M69" s="15">
        <f t="shared" si="15"/>
        <v>0</v>
      </c>
      <c r="N69" s="15">
        <f t="shared" si="15"/>
        <v>0</v>
      </c>
      <c r="O69" s="15">
        <f t="shared" si="15"/>
        <v>0</v>
      </c>
      <c r="P69" s="15">
        <f t="shared" si="15"/>
        <v>0</v>
      </c>
      <c r="Q69" s="44">
        <f aca="true" t="shared" si="16" ref="Q69:AJ69">SUM(Q67:Q68)</f>
        <v>30</v>
      </c>
      <c r="R69" s="44">
        <f t="shared" si="16"/>
        <v>0</v>
      </c>
      <c r="S69" s="44">
        <f t="shared" si="16"/>
        <v>30</v>
      </c>
      <c r="T69" s="44">
        <f t="shared" si="16"/>
        <v>0</v>
      </c>
      <c r="U69" s="44">
        <f t="shared" si="16"/>
        <v>4</v>
      </c>
      <c r="V69" s="16">
        <f t="shared" si="16"/>
        <v>30</v>
      </c>
      <c r="W69" s="16">
        <f t="shared" si="16"/>
        <v>0</v>
      </c>
      <c r="X69" s="16">
        <f t="shared" si="16"/>
        <v>30</v>
      </c>
      <c r="Y69" s="16">
        <f t="shared" si="16"/>
        <v>0</v>
      </c>
      <c r="Z69" s="16">
        <f t="shared" si="16"/>
        <v>4</v>
      </c>
      <c r="AA69" s="28">
        <f t="shared" si="16"/>
        <v>30</v>
      </c>
      <c r="AB69" s="28">
        <f t="shared" si="16"/>
        <v>0</v>
      </c>
      <c r="AC69" s="28">
        <f t="shared" si="16"/>
        <v>0</v>
      </c>
      <c r="AD69" s="28">
        <f t="shared" si="16"/>
        <v>0</v>
      </c>
      <c r="AE69" s="28">
        <f t="shared" si="16"/>
        <v>2</v>
      </c>
      <c r="AF69" s="17">
        <f t="shared" si="16"/>
        <v>30</v>
      </c>
      <c r="AG69" s="17">
        <f t="shared" si="16"/>
        <v>0</v>
      </c>
      <c r="AH69" s="17">
        <f t="shared" si="16"/>
        <v>0</v>
      </c>
      <c r="AI69" s="17">
        <f t="shared" si="16"/>
        <v>0</v>
      </c>
      <c r="AJ69" s="17">
        <f t="shared" si="16"/>
        <v>2</v>
      </c>
      <c r="AK69" s="7">
        <f>SUM(AK67:AK67)</f>
        <v>120</v>
      </c>
      <c r="AL69" s="7">
        <f>SUM(AL67:AL67)</f>
        <v>8</v>
      </c>
    </row>
    <row r="70" spans="1:38" ht="32.25" customHeight="1">
      <c r="A70" s="89" t="s">
        <v>123</v>
      </c>
      <c r="B70" s="90"/>
      <c r="C70" s="7"/>
      <c r="D70" s="7"/>
      <c r="E70" s="48"/>
      <c r="F70" s="7"/>
      <c r="G70" s="44">
        <f aca="true" t="shared" si="17" ref="G70:AJ70">G18+G31+G41+G69</f>
        <v>120</v>
      </c>
      <c r="H70" s="44">
        <f t="shared" si="17"/>
        <v>0</v>
      </c>
      <c r="I70" s="44">
        <f t="shared" si="17"/>
        <v>150</v>
      </c>
      <c r="J70" s="44">
        <f t="shared" si="17"/>
        <v>0</v>
      </c>
      <c r="K70" s="44">
        <f t="shared" si="17"/>
        <v>30</v>
      </c>
      <c r="L70" s="45">
        <f t="shared" si="17"/>
        <v>150</v>
      </c>
      <c r="M70" s="45">
        <f t="shared" si="17"/>
        <v>0</v>
      </c>
      <c r="N70" s="45">
        <f t="shared" si="17"/>
        <v>180</v>
      </c>
      <c r="O70" s="45">
        <f t="shared" si="17"/>
        <v>0</v>
      </c>
      <c r="P70" s="45">
        <f t="shared" si="17"/>
        <v>30</v>
      </c>
      <c r="Q70" s="44">
        <f t="shared" si="17"/>
        <v>105</v>
      </c>
      <c r="R70" s="44">
        <f t="shared" si="17"/>
        <v>0</v>
      </c>
      <c r="S70" s="44">
        <f t="shared" si="17"/>
        <v>330</v>
      </c>
      <c r="T70" s="44">
        <f t="shared" si="17"/>
        <v>0</v>
      </c>
      <c r="U70" s="44">
        <f t="shared" si="17"/>
        <v>30</v>
      </c>
      <c r="V70" s="45">
        <f t="shared" si="17"/>
        <v>60</v>
      </c>
      <c r="W70" s="45">
        <f t="shared" si="17"/>
        <v>0</v>
      </c>
      <c r="X70" s="45">
        <f t="shared" si="17"/>
        <v>300</v>
      </c>
      <c r="Y70" s="45">
        <f t="shared" si="17"/>
        <v>0</v>
      </c>
      <c r="Z70" s="45">
        <f t="shared" si="17"/>
        <v>30</v>
      </c>
      <c r="AA70" s="44">
        <f t="shared" si="17"/>
        <v>90</v>
      </c>
      <c r="AB70" s="44">
        <f t="shared" si="17"/>
        <v>0</v>
      </c>
      <c r="AC70" s="44">
        <f t="shared" si="17"/>
        <v>210</v>
      </c>
      <c r="AD70" s="44">
        <f t="shared" si="17"/>
        <v>30</v>
      </c>
      <c r="AE70" s="44">
        <f t="shared" si="17"/>
        <v>30</v>
      </c>
      <c r="AF70" s="45">
        <f t="shared" si="17"/>
        <v>90</v>
      </c>
      <c r="AG70" s="45">
        <f t="shared" si="17"/>
        <v>0</v>
      </c>
      <c r="AH70" s="45">
        <f t="shared" si="17"/>
        <v>180</v>
      </c>
      <c r="AI70" s="45">
        <f t="shared" si="17"/>
        <v>30</v>
      </c>
      <c r="AJ70" s="45">
        <f t="shared" si="17"/>
        <v>30</v>
      </c>
      <c r="AK70" s="7">
        <f>G70+H70+I70+J70+L70+M70+O70+N70+Q70+R70+S70+T70+V70+W70+X70+Y70+AA70+AB70+AC70+AD70+AF70+AG70+AH70+AI70</f>
        <v>2025</v>
      </c>
      <c r="AL70" s="7">
        <f>K70+P70+U70+Z70+AE70+AJ70</f>
        <v>180</v>
      </c>
    </row>
    <row r="71" spans="1:38" ht="33.75" customHeight="1">
      <c r="A71" s="89" t="s">
        <v>53</v>
      </c>
      <c r="B71" s="90"/>
      <c r="C71" s="7"/>
      <c r="D71" s="7"/>
      <c r="E71" s="48"/>
      <c r="F71" s="7"/>
      <c r="G71" s="41">
        <f aca="true" t="shared" si="18" ref="G71:AJ71">G18+G32+G41+G69</f>
        <v>120</v>
      </c>
      <c r="H71" s="41">
        <f t="shared" si="18"/>
        <v>0</v>
      </c>
      <c r="I71" s="41">
        <f t="shared" si="18"/>
        <v>240</v>
      </c>
      <c r="J71" s="41">
        <f t="shared" si="18"/>
        <v>0</v>
      </c>
      <c r="K71" s="41">
        <f t="shared" si="18"/>
        <v>30</v>
      </c>
      <c r="L71" s="15">
        <f t="shared" si="18"/>
        <v>150</v>
      </c>
      <c r="M71" s="15">
        <f t="shared" si="18"/>
        <v>0</v>
      </c>
      <c r="N71" s="15">
        <f t="shared" si="18"/>
        <v>240</v>
      </c>
      <c r="O71" s="15">
        <f t="shared" si="18"/>
        <v>0</v>
      </c>
      <c r="P71" s="15">
        <f t="shared" si="18"/>
        <v>30</v>
      </c>
      <c r="Q71" s="44">
        <f t="shared" si="18"/>
        <v>105</v>
      </c>
      <c r="R71" s="44">
        <f t="shared" si="18"/>
        <v>0</v>
      </c>
      <c r="S71" s="44">
        <f t="shared" si="18"/>
        <v>330</v>
      </c>
      <c r="T71" s="44">
        <f t="shared" si="18"/>
        <v>0</v>
      </c>
      <c r="U71" s="44">
        <f t="shared" si="18"/>
        <v>30</v>
      </c>
      <c r="V71" s="16">
        <f t="shared" si="18"/>
        <v>60</v>
      </c>
      <c r="W71" s="16">
        <f t="shared" si="18"/>
        <v>0</v>
      </c>
      <c r="X71" s="16">
        <f t="shared" si="18"/>
        <v>300</v>
      </c>
      <c r="Y71" s="16">
        <f t="shared" si="18"/>
        <v>0</v>
      </c>
      <c r="Z71" s="16">
        <f t="shared" si="18"/>
        <v>30</v>
      </c>
      <c r="AA71" s="28">
        <f t="shared" si="18"/>
        <v>90</v>
      </c>
      <c r="AB71" s="28">
        <f t="shared" si="18"/>
        <v>0</v>
      </c>
      <c r="AC71" s="28">
        <f t="shared" si="18"/>
        <v>210</v>
      </c>
      <c r="AD71" s="28">
        <f t="shared" si="18"/>
        <v>30</v>
      </c>
      <c r="AE71" s="28">
        <f t="shared" si="18"/>
        <v>30</v>
      </c>
      <c r="AF71" s="17">
        <f t="shared" si="18"/>
        <v>90</v>
      </c>
      <c r="AG71" s="17">
        <f t="shared" si="18"/>
        <v>0</v>
      </c>
      <c r="AH71" s="17">
        <f t="shared" si="18"/>
        <v>180</v>
      </c>
      <c r="AI71" s="17">
        <f t="shared" si="18"/>
        <v>30</v>
      </c>
      <c r="AJ71" s="17">
        <f t="shared" si="18"/>
        <v>30</v>
      </c>
      <c r="AK71" s="7">
        <f>G71+H71+I71+J71+L71+M71+O71+N71+Q71+R71+S71+T71+V71+W71+X71+Y71+AA71+AB71+AC71+AD71+AF71+AG71+AH71+AI71</f>
        <v>2175</v>
      </c>
      <c r="AL71" s="7">
        <f>K71+P71+U71+Z71+AE71+AJ71</f>
        <v>180</v>
      </c>
    </row>
    <row r="72" spans="1:38" ht="32.25" customHeight="1">
      <c r="A72" s="89" t="s">
        <v>124</v>
      </c>
      <c r="B72" s="90"/>
      <c r="C72" s="7"/>
      <c r="D72" s="7"/>
      <c r="E72" s="48"/>
      <c r="F72" s="7"/>
      <c r="G72" s="44">
        <f aca="true" t="shared" si="19" ref="G72:AJ72">SUM(G18,G31,G50,G69)</f>
        <v>120</v>
      </c>
      <c r="H72" s="44">
        <f t="shared" si="19"/>
        <v>0</v>
      </c>
      <c r="I72" s="44">
        <f t="shared" si="19"/>
        <v>150</v>
      </c>
      <c r="J72" s="44">
        <f t="shared" si="19"/>
        <v>0</v>
      </c>
      <c r="K72" s="44">
        <f t="shared" si="19"/>
        <v>30</v>
      </c>
      <c r="L72" s="45">
        <f t="shared" si="19"/>
        <v>150</v>
      </c>
      <c r="M72" s="45">
        <f t="shared" si="19"/>
        <v>0</v>
      </c>
      <c r="N72" s="45">
        <f t="shared" si="19"/>
        <v>180</v>
      </c>
      <c r="O72" s="45">
        <f t="shared" si="19"/>
        <v>0</v>
      </c>
      <c r="P72" s="45">
        <f t="shared" si="19"/>
        <v>30</v>
      </c>
      <c r="Q72" s="44">
        <f t="shared" si="19"/>
        <v>135</v>
      </c>
      <c r="R72" s="44">
        <f t="shared" si="19"/>
        <v>0</v>
      </c>
      <c r="S72" s="44">
        <f t="shared" si="19"/>
        <v>300</v>
      </c>
      <c r="T72" s="44">
        <f t="shared" si="19"/>
        <v>0</v>
      </c>
      <c r="U72" s="44">
        <f t="shared" si="19"/>
        <v>30</v>
      </c>
      <c r="V72" s="45">
        <f t="shared" si="19"/>
        <v>180</v>
      </c>
      <c r="W72" s="45">
        <f t="shared" si="19"/>
        <v>0</v>
      </c>
      <c r="X72" s="45">
        <f t="shared" si="19"/>
        <v>210</v>
      </c>
      <c r="Y72" s="45">
        <f t="shared" si="19"/>
        <v>0</v>
      </c>
      <c r="Z72" s="45">
        <f t="shared" si="19"/>
        <v>30</v>
      </c>
      <c r="AA72" s="44">
        <f t="shared" si="19"/>
        <v>90</v>
      </c>
      <c r="AB72" s="44">
        <f t="shared" si="19"/>
        <v>0</v>
      </c>
      <c r="AC72" s="44">
        <f t="shared" si="19"/>
        <v>210</v>
      </c>
      <c r="AD72" s="44">
        <f t="shared" si="19"/>
        <v>30</v>
      </c>
      <c r="AE72" s="44">
        <f t="shared" si="19"/>
        <v>30</v>
      </c>
      <c r="AF72" s="45">
        <f t="shared" si="19"/>
        <v>90</v>
      </c>
      <c r="AG72" s="45">
        <f t="shared" si="19"/>
        <v>0</v>
      </c>
      <c r="AH72" s="45">
        <f t="shared" si="19"/>
        <v>150</v>
      </c>
      <c r="AI72" s="45">
        <f t="shared" si="19"/>
        <v>30</v>
      </c>
      <c r="AJ72" s="45">
        <f t="shared" si="19"/>
        <v>30</v>
      </c>
      <c r="AK72" s="7">
        <f>SUM(G72:J72,L72:O72,Q72:T72,V72:Y72,AA72:AD72,AF72:AI72)</f>
        <v>2025</v>
      </c>
      <c r="AL72" s="7">
        <f>SUM(K72,P72,U72,Z72,AE72,AJ72)</f>
        <v>180</v>
      </c>
    </row>
    <row r="73" spans="1:38" ht="27.75" customHeight="1">
      <c r="A73" s="89" t="s">
        <v>98</v>
      </c>
      <c r="B73" s="90"/>
      <c r="C73" s="7"/>
      <c r="D73" s="7"/>
      <c r="E73" s="48"/>
      <c r="F73" s="7"/>
      <c r="G73" s="41">
        <f aca="true" t="shared" si="20" ref="G73:AJ73">SUM(G18,G32,G50,G69)</f>
        <v>120</v>
      </c>
      <c r="H73" s="41">
        <f t="shared" si="20"/>
        <v>0</v>
      </c>
      <c r="I73" s="41">
        <f t="shared" si="20"/>
        <v>240</v>
      </c>
      <c r="J73" s="41">
        <f t="shared" si="20"/>
        <v>0</v>
      </c>
      <c r="K73" s="41">
        <f t="shared" si="20"/>
        <v>30</v>
      </c>
      <c r="L73" s="78">
        <f t="shared" si="20"/>
        <v>150</v>
      </c>
      <c r="M73" s="78">
        <f t="shared" si="20"/>
        <v>0</v>
      </c>
      <c r="N73" s="78">
        <f t="shared" si="20"/>
        <v>240</v>
      </c>
      <c r="O73" s="78">
        <f t="shared" si="20"/>
        <v>0</v>
      </c>
      <c r="P73" s="78">
        <f t="shared" si="20"/>
        <v>30</v>
      </c>
      <c r="Q73" s="44">
        <f t="shared" si="20"/>
        <v>135</v>
      </c>
      <c r="R73" s="44">
        <f t="shared" si="20"/>
        <v>0</v>
      </c>
      <c r="S73" s="44">
        <f t="shared" si="20"/>
        <v>300</v>
      </c>
      <c r="T73" s="44">
        <f t="shared" si="20"/>
        <v>0</v>
      </c>
      <c r="U73" s="44">
        <f t="shared" si="20"/>
        <v>30</v>
      </c>
      <c r="V73" s="16">
        <f t="shared" si="20"/>
        <v>180</v>
      </c>
      <c r="W73" s="16">
        <f t="shared" si="20"/>
        <v>0</v>
      </c>
      <c r="X73" s="16">
        <f t="shared" si="20"/>
        <v>210</v>
      </c>
      <c r="Y73" s="16">
        <f t="shared" si="20"/>
        <v>0</v>
      </c>
      <c r="Z73" s="16">
        <f t="shared" si="20"/>
        <v>30</v>
      </c>
      <c r="AA73" s="28">
        <f t="shared" si="20"/>
        <v>90</v>
      </c>
      <c r="AB73" s="28">
        <f t="shared" si="20"/>
        <v>0</v>
      </c>
      <c r="AC73" s="28">
        <f t="shared" si="20"/>
        <v>210</v>
      </c>
      <c r="AD73" s="28">
        <f t="shared" si="20"/>
        <v>30</v>
      </c>
      <c r="AE73" s="28">
        <f t="shared" si="20"/>
        <v>30</v>
      </c>
      <c r="AF73" s="17">
        <f t="shared" si="20"/>
        <v>90</v>
      </c>
      <c r="AG73" s="17">
        <f t="shared" si="20"/>
        <v>0</v>
      </c>
      <c r="AH73" s="17">
        <f t="shared" si="20"/>
        <v>150</v>
      </c>
      <c r="AI73" s="17">
        <f t="shared" si="20"/>
        <v>30</v>
      </c>
      <c r="AJ73" s="17">
        <f t="shared" si="20"/>
        <v>30</v>
      </c>
      <c r="AK73" s="7">
        <f>SUM(G73:J73,L73:O73,Q73:T73,V73:Y73,AA73:AD73,AF73:AI73)</f>
        <v>2175</v>
      </c>
      <c r="AL73" s="7">
        <f>SUM(K73,P73,U73,Z73,AE73,AJ73)</f>
        <v>180</v>
      </c>
    </row>
    <row r="74" spans="1:38" ht="27.75" customHeight="1">
      <c r="A74" s="89" t="s">
        <v>125</v>
      </c>
      <c r="B74" s="90"/>
      <c r="C74" s="7"/>
      <c r="D74" s="7"/>
      <c r="E74" s="48"/>
      <c r="F74" s="7"/>
      <c r="G74" s="44">
        <f>SUM(G18,G31,G62,G69)</f>
        <v>120</v>
      </c>
      <c r="H74" s="44">
        <f>SUM(H20,H33,H52,H71)</f>
        <v>0</v>
      </c>
      <c r="I74" s="44">
        <f>SUM(I18,I31,I65,I69)</f>
        <v>150</v>
      </c>
      <c r="J74" s="44">
        <f>SUM(J20,J33,J52,J71)</f>
        <v>0</v>
      </c>
      <c r="K74" s="44">
        <f>SUM(K18,K31,K65,K69)</f>
        <v>30</v>
      </c>
      <c r="L74" s="45">
        <f>SUM(L18,L31,L65,L69)</f>
        <v>150</v>
      </c>
      <c r="M74" s="45">
        <f>SUM(M20,M33,M52,M71)</f>
        <v>0</v>
      </c>
      <c r="N74" s="45">
        <f>SUM(N18,N31,N65,N69)</f>
        <v>180</v>
      </c>
      <c r="O74" s="45">
        <f>SUM(O20,O33,O52,O71)</f>
        <v>0</v>
      </c>
      <c r="P74" s="45">
        <f>SUM(P18,P31,P65,P69)</f>
        <v>30</v>
      </c>
      <c r="Q74" s="44">
        <f>SUM(Q18,Q31,Q65,Q69)</f>
        <v>105</v>
      </c>
      <c r="R74" s="44">
        <f>SUM(R20,R33,R52,R71)</f>
        <v>0</v>
      </c>
      <c r="S74" s="44">
        <f>SUM(S18,S31,S65,S69)</f>
        <v>300</v>
      </c>
      <c r="T74" s="44">
        <f>SUM(T20,T33,T52,T71)</f>
        <v>0</v>
      </c>
      <c r="U74" s="44">
        <f>SUM(U18,U31,U65,U69)</f>
        <v>30</v>
      </c>
      <c r="V74" s="45">
        <f>SUM(V18,V31,V65,V69)</f>
        <v>90</v>
      </c>
      <c r="W74" s="45">
        <f aca="true" t="shared" si="21" ref="W74:AI74">SUM(W20,W33,W52,W71)</f>
        <v>0</v>
      </c>
      <c r="X74" s="45">
        <f>SUM(X18,X31,X65,X69)</f>
        <v>270</v>
      </c>
      <c r="Y74" s="45">
        <f t="shared" si="21"/>
        <v>0</v>
      </c>
      <c r="Z74" s="45">
        <f>SUM(Z18,Z31,Z65,Z69)</f>
        <v>30</v>
      </c>
      <c r="AA74" s="44">
        <f>SUM(AA18,AA31,AA65,AA69)</f>
        <v>120</v>
      </c>
      <c r="AB74" s="44">
        <f t="shared" si="21"/>
        <v>0</v>
      </c>
      <c r="AC74" s="44">
        <f>SUM(AC18,AC31,AC65,AC69)</f>
        <v>210</v>
      </c>
      <c r="AD74" s="44">
        <f t="shared" si="21"/>
        <v>30</v>
      </c>
      <c r="AE74" s="44">
        <f>SUM(AE18,AE31,AE65,AE69)</f>
        <v>30</v>
      </c>
      <c r="AF74" s="45">
        <f>SUM(AF18,AF31,AF65,AF69)</f>
        <v>120</v>
      </c>
      <c r="AG74" s="45">
        <f t="shared" si="21"/>
        <v>0</v>
      </c>
      <c r="AH74" s="45">
        <f>SUM(AH18,AH31,AH65,AH69)</f>
        <v>150</v>
      </c>
      <c r="AI74" s="45">
        <f t="shared" si="21"/>
        <v>30</v>
      </c>
      <c r="AJ74" s="45">
        <f>SUM(AJ18,AJ31,AJ65,AJ69)</f>
        <v>30</v>
      </c>
      <c r="AK74" s="7">
        <f>SUM(G74:J74,L74:O74,Q74:T74,V74:Y74,AA74:AD74,AF74:AI74)</f>
        <v>2025</v>
      </c>
      <c r="AL74" s="7">
        <f>SUM(K74,P74,U74,Z74,AE74,AJ74)</f>
        <v>180</v>
      </c>
    </row>
    <row r="75" spans="1:38" ht="39.75" customHeight="1">
      <c r="A75" s="89" t="s">
        <v>126</v>
      </c>
      <c r="B75" s="90"/>
      <c r="C75" s="7"/>
      <c r="D75" s="7"/>
      <c r="E75" s="48"/>
      <c r="F75" s="7"/>
      <c r="G75" s="41">
        <f>SUM(G18,G32,G62,G69)</f>
        <v>120</v>
      </c>
      <c r="H75" s="41">
        <f>SUM(H20,H34,H52,H71)</f>
        <v>0</v>
      </c>
      <c r="I75" s="41">
        <f>SUM(I18,I32,I65,I69)</f>
        <v>240</v>
      </c>
      <c r="J75" s="41">
        <f>SUM(J20,J34,J52,J71)</f>
        <v>0</v>
      </c>
      <c r="K75" s="41">
        <f>SUM(K18,K32,K62,K69)</f>
        <v>30</v>
      </c>
      <c r="L75" s="78">
        <f>SUM(L18,L32,L65,L69)</f>
        <v>150</v>
      </c>
      <c r="M75" s="78">
        <f>SUM(M20,M34,M52,M71)</f>
        <v>0</v>
      </c>
      <c r="N75" s="78">
        <f>SUM(N18,N32,N65,N69)</f>
        <v>240</v>
      </c>
      <c r="O75" s="78">
        <f>SUM(O20,O34,O52,O71)</f>
        <v>0</v>
      </c>
      <c r="P75" s="78">
        <f>SUM(P18,P32,P65,P69)</f>
        <v>30</v>
      </c>
      <c r="Q75" s="44">
        <f>SUM(Q18,Q32,Q65,Q69)</f>
        <v>105</v>
      </c>
      <c r="R75" s="44">
        <f>SUM(R20,R34,R52,R71)</f>
        <v>0</v>
      </c>
      <c r="S75" s="44">
        <f>SUM(S18,S32,S65,S69)</f>
        <v>300</v>
      </c>
      <c r="T75" s="44">
        <f>SUM(T20,T34,T52,T71)</f>
        <v>0</v>
      </c>
      <c r="U75" s="44">
        <f>SUM(U18,U32,U65,U69)</f>
        <v>30</v>
      </c>
      <c r="V75" s="16">
        <f>SUM(V18,V32,V65,V69)</f>
        <v>90</v>
      </c>
      <c r="W75" s="16">
        <f>SUM(W20,W34,W52,W71)</f>
        <v>0</v>
      </c>
      <c r="X75" s="16">
        <f>SUM(X18,X32,X65,X69)</f>
        <v>270</v>
      </c>
      <c r="Y75" s="16">
        <f>SUM(Y20,Y34,Y52,Y71)</f>
        <v>0</v>
      </c>
      <c r="Z75" s="16">
        <f>SUM(Z18,Z32,Z65,Z69)</f>
        <v>30</v>
      </c>
      <c r="AA75" s="28">
        <f>SUM(AA18,AA32,AA65,AA69)</f>
        <v>120</v>
      </c>
      <c r="AB75" s="28">
        <f>SUM(AB20,AB34,AB52,AB71)</f>
        <v>0</v>
      </c>
      <c r="AC75" s="28">
        <f>SUM(AC18,AC32,AC65,AC69)</f>
        <v>210</v>
      </c>
      <c r="AD75" s="28">
        <f>SUM(AD20,AD34,AD52,AD71)</f>
        <v>30</v>
      </c>
      <c r="AE75" s="28">
        <f>SUM(AE18,AE32,AE65,AE69)</f>
        <v>30</v>
      </c>
      <c r="AF75" s="17">
        <f>SUM(AF18,AF32,AF65,AF69)</f>
        <v>120</v>
      </c>
      <c r="AG75" s="17">
        <f>SUM(AG20,AG34,AG52,AG71)</f>
        <v>0</v>
      </c>
      <c r="AH75" s="17">
        <f>SUM(AH18,AH32,AH65,AH69)</f>
        <v>150</v>
      </c>
      <c r="AI75" s="17">
        <f>SUM(AI20,AI34,AI52,AI71)</f>
        <v>30</v>
      </c>
      <c r="AJ75" s="17">
        <f>SUM(AJ18,AJ32,AJ65,AJ69)</f>
        <v>30</v>
      </c>
      <c r="AK75" s="7">
        <f>SUM(G75:J75,L75:O75,Q75:T75,V75:Y75,AA75:AD75,AF75:AI75)</f>
        <v>2175</v>
      </c>
      <c r="AL75" s="7">
        <f>SUM(K75,P75,U75,Z75,AE75,AJ75)</f>
        <v>180</v>
      </c>
    </row>
    <row r="76" spans="1:38" ht="27.75" customHeight="1">
      <c r="A76" s="34"/>
      <c r="B76" s="35"/>
      <c r="C76" s="8"/>
      <c r="D76" s="9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</row>
    <row r="77" spans="1:38" ht="27.75" customHeight="1">
      <c r="A77" s="34"/>
      <c r="B77" s="95" t="s">
        <v>40</v>
      </c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</row>
    <row r="78" spans="1:38" ht="27.75" customHeight="1">
      <c r="A78" s="34"/>
      <c r="B78" s="95" t="s">
        <v>82</v>
      </c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  <c r="AI78" s="95"/>
      <c r="AJ78" s="95"/>
      <c r="AK78" s="95"/>
      <c r="AL78" s="95"/>
    </row>
    <row r="79" spans="1:38" ht="27.75" customHeight="1">
      <c r="A79" s="34"/>
      <c r="B79" s="95" t="s">
        <v>107</v>
      </c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  <c r="AA79" s="95"/>
      <c r="AB79" s="95"/>
      <c r="AC79" s="95"/>
      <c r="AD79" s="95"/>
      <c r="AE79" s="95"/>
      <c r="AF79" s="95"/>
      <c r="AG79" s="95"/>
      <c r="AH79" s="95"/>
      <c r="AI79" s="95"/>
      <c r="AJ79" s="95"/>
      <c r="AK79" s="95"/>
      <c r="AL79" s="95"/>
    </row>
    <row r="80" spans="1:38" ht="39" customHeight="1">
      <c r="A80" s="34"/>
      <c r="B80" s="95" t="s">
        <v>108</v>
      </c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5"/>
      <c r="AK80" s="95"/>
      <c r="AL80" s="95"/>
    </row>
    <row r="81" spans="1:38" ht="15">
      <c r="A81" s="34"/>
      <c r="B81" s="95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5"/>
      <c r="Z81" s="95"/>
      <c r="AA81" s="95"/>
      <c r="AB81" s="95"/>
      <c r="AC81" s="95"/>
      <c r="AD81" s="95"/>
      <c r="AE81" s="95"/>
      <c r="AF81" s="95"/>
      <c r="AG81" s="95"/>
      <c r="AH81" s="95"/>
      <c r="AI81" s="95"/>
      <c r="AJ81" s="95"/>
      <c r="AK81" s="95"/>
      <c r="AL81" s="95"/>
    </row>
    <row r="82" spans="1:38" ht="15">
      <c r="A82" s="34"/>
      <c r="B82" s="35"/>
      <c r="C82" s="35"/>
      <c r="D82" s="35"/>
      <c r="E82" s="50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94"/>
      <c r="AC82" s="94"/>
      <c r="AD82" s="94"/>
      <c r="AE82" s="94"/>
      <c r="AF82" s="94"/>
      <c r="AG82" s="94"/>
      <c r="AH82" s="8"/>
      <c r="AI82" s="8"/>
      <c r="AJ82" s="8"/>
      <c r="AK82" s="8"/>
      <c r="AL82" s="8"/>
    </row>
    <row r="83" spans="1:38" ht="15">
      <c r="A83" s="34"/>
      <c r="B83" s="35"/>
      <c r="C83" s="35"/>
      <c r="D83" s="35"/>
      <c r="Z83" s="38"/>
      <c r="AA83" s="38"/>
      <c r="AB83" s="32"/>
      <c r="AC83" s="32"/>
      <c r="AD83" s="32"/>
      <c r="AE83" s="32"/>
      <c r="AF83" s="32"/>
      <c r="AG83" s="32"/>
      <c r="AH83" s="8"/>
      <c r="AI83" s="8"/>
      <c r="AJ83" s="8"/>
      <c r="AK83" s="8"/>
      <c r="AL83" s="8"/>
    </row>
    <row r="84" spans="1:38" ht="15">
      <c r="A84" s="34"/>
      <c r="B84" s="35"/>
      <c r="C84" s="35"/>
      <c r="D84" s="35"/>
      <c r="Z84" s="38"/>
      <c r="AA84" s="38"/>
      <c r="AB84" s="32"/>
      <c r="AC84" s="32"/>
      <c r="AD84" s="32"/>
      <c r="AE84" s="32"/>
      <c r="AF84" s="32"/>
      <c r="AG84" s="32"/>
      <c r="AH84" s="8"/>
      <c r="AI84" s="8"/>
      <c r="AJ84" s="8"/>
      <c r="AK84" s="8"/>
      <c r="AL84" s="8"/>
    </row>
    <row r="85" spans="1:38" ht="15">
      <c r="A85" s="34"/>
      <c r="B85" s="35"/>
      <c r="C85" s="35"/>
      <c r="D85" s="35"/>
      <c r="Z85" s="38"/>
      <c r="AA85" s="38"/>
      <c r="AB85" s="32"/>
      <c r="AC85" s="32"/>
      <c r="AD85" s="32"/>
      <c r="AE85" s="32"/>
      <c r="AF85" s="32"/>
      <c r="AG85" s="32"/>
      <c r="AH85" s="8"/>
      <c r="AI85" s="8"/>
      <c r="AJ85" s="8"/>
      <c r="AK85" s="8"/>
      <c r="AL85" s="8"/>
    </row>
    <row r="86" spans="1:38" ht="15">
      <c r="A86" s="34"/>
      <c r="B86" s="35"/>
      <c r="C86" s="35"/>
      <c r="D86" s="35"/>
      <c r="Z86" s="38"/>
      <c r="AA86" s="38"/>
      <c r="AB86" s="32"/>
      <c r="AC86" s="32"/>
      <c r="AD86" s="32"/>
      <c r="AE86" s="32"/>
      <c r="AF86" s="32"/>
      <c r="AG86" s="32"/>
      <c r="AH86" s="8"/>
      <c r="AI86" s="8"/>
      <c r="AJ86" s="8"/>
      <c r="AK86" s="8"/>
      <c r="AL86" s="8"/>
    </row>
    <row r="87" spans="1:38" ht="15">
      <c r="A87" s="34"/>
      <c r="B87" s="35"/>
      <c r="C87" s="35"/>
      <c r="D87" s="35"/>
      <c r="Z87" s="38"/>
      <c r="AA87" s="38"/>
      <c r="AB87" s="32"/>
      <c r="AC87" s="32"/>
      <c r="AD87" s="32"/>
      <c r="AE87" s="32"/>
      <c r="AF87" s="32"/>
      <c r="AG87" s="32"/>
      <c r="AH87" s="8"/>
      <c r="AI87" s="8"/>
      <c r="AJ87" s="8"/>
      <c r="AK87" s="8"/>
      <c r="AL87" s="8"/>
    </row>
    <row r="88" spans="1:38" ht="15">
      <c r="A88" s="34"/>
      <c r="B88" s="35"/>
      <c r="C88" s="35"/>
      <c r="D88" s="35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4"/>
      <c r="W88" s="94"/>
      <c r="X88" s="93"/>
      <c r="Y88" s="93"/>
      <c r="Z88" s="32"/>
      <c r="AA88" s="32"/>
      <c r="AB88" s="8"/>
      <c r="AC88" s="8"/>
      <c r="AD88" s="8"/>
      <c r="AE88" s="8"/>
      <c r="AF88" s="8"/>
      <c r="AG88"/>
      <c r="AH88"/>
      <c r="AI88"/>
      <c r="AJ88"/>
      <c r="AK88"/>
      <c r="AL88"/>
    </row>
    <row r="89" spans="1:38" ht="15">
      <c r="A89" s="34"/>
      <c r="B89" s="35"/>
      <c r="C89" s="35"/>
      <c r="D89" s="35"/>
      <c r="E89" s="91"/>
      <c r="F89" s="91"/>
      <c r="G89" s="91"/>
      <c r="H89" s="91"/>
      <c r="I89" s="91"/>
      <c r="J89" s="91"/>
      <c r="K89" s="91"/>
      <c r="L89" s="91"/>
      <c r="M89" s="91"/>
      <c r="N89" s="52"/>
      <c r="O89" s="52"/>
      <c r="P89" s="91"/>
      <c r="Q89" s="91"/>
      <c r="R89" s="91"/>
      <c r="S89" s="91"/>
      <c r="T89" s="51"/>
      <c r="U89" s="51"/>
      <c r="V89" s="94"/>
      <c r="W89" s="94"/>
      <c r="X89" s="94"/>
      <c r="Y89" s="94"/>
      <c r="Z89" s="92"/>
      <c r="AA89" s="92"/>
      <c r="AB89" s="8"/>
      <c r="AC89" s="8"/>
      <c r="AD89" s="8"/>
      <c r="AE89" s="8"/>
      <c r="AF89" s="8"/>
      <c r="AG89"/>
      <c r="AH89"/>
      <c r="AI89"/>
      <c r="AJ89"/>
      <c r="AK89"/>
      <c r="AL89"/>
    </row>
  </sheetData>
  <sheetProtection/>
  <mergeCells count="102">
    <mergeCell ref="A71:B71"/>
    <mergeCell ref="A19:AL19"/>
    <mergeCell ref="L11:L13"/>
    <mergeCell ref="M11:M13"/>
    <mergeCell ref="F11:F13"/>
    <mergeCell ref="AL11:AL13"/>
    <mergeCell ref="AJ11:AJ13"/>
    <mergeCell ref="A32:B32"/>
    <mergeCell ref="A41:B41"/>
    <mergeCell ref="A69:B69"/>
    <mergeCell ref="A42:AL42"/>
    <mergeCell ref="A66:AL66"/>
    <mergeCell ref="A51:AL51"/>
    <mergeCell ref="A58:B58"/>
    <mergeCell ref="A67:A68"/>
    <mergeCell ref="A65:B65"/>
    <mergeCell ref="AK11:AK13"/>
    <mergeCell ref="AH11:AH13"/>
    <mergeCell ref="AI11:AI13"/>
    <mergeCell ref="AD11:AD13"/>
    <mergeCell ref="AE11:AE13"/>
    <mergeCell ref="AB11:AB13"/>
    <mergeCell ref="AF11:AF13"/>
    <mergeCell ref="AG11:AG13"/>
    <mergeCell ref="Z11:Z13"/>
    <mergeCell ref="AA11:AA13"/>
    <mergeCell ref="AC11:AC13"/>
    <mergeCell ref="Q11:Q13"/>
    <mergeCell ref="R11:R13"/>
    <mergeCell ref="S11:S13"/>
    <mergeCell ref="Y11:Y13"/>
    <mergeCell ref="V11:V13"/>
    <mergeCell ref="U11:U13"/>
    <mergeCell ref="A1:AL1"/>
    <mergeCell ref="Q8:U8"/>
    <mergeCell ref="V8:Z8"/>
    <mergeCell ref="G6:AL6"/>
    <mergeCell ref="B7:B9"/>
    <mergeCell ref="C7:C9"/>
    <mergeCell ref="A2:AL2"/>
    <mergeCell ref="B3:AL3"/>
    <mergeCell ref="D7:F8"/>
    <mergeCell ref="B4:Y4"/>
    <mergeCell ref="AA4:AL4"/>
    <mergeCell ref="AL7:AL9"/>
    <mergeCell ref="L8:P8"/>
    <mergeCell ref="G8:K8"/>
    <mergeCell ref="G7:P7"/>
    <mergeCell ref="Q7:Z7"/>
    <mergeCell ref="AA7:AJ7"/>
    <mergeCell ref="AF8:AJ8"/>
    <mergeCell ref="AK7:AK9"/>
    <mergeCell ref="A6:F6"/>
    <mergeCell ref="AA8:AE8"/>
    <mergeCell ref="A7:A9"/>
    <mergeCell ref="H11:H13"/>
    <mergeCell ref="I11:I13"/>
    <mergeCell ref="J11:J13"/>
    <mergeCell ref="W11:W13"/>
    <mergeCell ref="E11:E13"/>
    <mergeCell ref="P11:P13"/>
    <mergeCell ref="A10:AL10"/>
    <mergeCell ref="K11:K13"/>
    <mergeCell ref="O11:O13"/>
    <mergeCell ref="X11:X13"/>
    <mergeCell ref="A18:B18"/>
    <mergeCell ref="A11:A13"/>
    <mergeCell ref="D11:D13"/>
    <mergeCell ref="G11:G13"/>
    <mergeCell ref="N11:N13"/>
    <mergeCell ref="T11:T13"/>
    <mergeCell ref="A72:B72"/>
    <mergeCell ref="A73:B73"/>
    <mergeCell ref="A21:A22"/>
    <mergeCell ref="A33:AL33"/>
    <mergeCell ref="A31:B31"/>
    <mergeCell ref="A24:A25"/>
    <mergeCell ref="B24:B25"/>
    <mergeCell ref="A59:AL59"/>
    <mergeCell ref="C24:C25"/>
    <mergeCell ref="A50:B50"/>
    <mergeCell ref="R89:S89"/>
    <mergeCell ref="P89:Q89"/>
    <mergeCell ref="B80:AL80"/>
    <mergeCell ref="B67:B68"/>
    <mergeCell ref="P88:U88"/>
    <mergeCell ref="A70:B70"/>
    <mergeCell ref="AB82:AG82"/>
    <mergeCell ref="B81:AL81"/>
    <mergeCell ref="B79:AL79"/>
    <mergeCell ref="B78:AL78"/>
    <mergeCell ref="Z89:AA89"/>
    <mergeCell ref="X88:Y88"/>
    <mergeCell ref="V89:Y89"/>
    <mergeCell ref="V88:W88"/>
    <mergeCell ref="A74:B74"/>
    <mergeCell ref="A75:B75"/>
    <mergeCell ref="L89:M89"/>
    <mergeCell ref="J89:K89"/>
    <mergeCell ref="E88:I89"/>
    <mergeCell ref="J88:O88"/>
    <mergeCell ref="B77:V77"/>
  </mergeCells>
  <printOptions/>
  <pageMargins left="0.7" right="0.7" top="0.75" bottom="0.75" header="0.3" footer="0.3"/>
  <pageSetup fitToHeight="1" fitToWidth="1" horizontalDpi="600" verticalDpi="600" orientation="portrait" paperSize="9" scale="39" r:id="rId1"/>
  <colBreaks count="1" manualBreakCount="1">
    <brk id="1" max="7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5"/>
  <sheetViews>
    <sheetView zoomScalePageLayoutView="0" workbookViewId="0" topLeftCell="A1">
      <selection activeCell="A1" sqref="A1:U5"/>
    </sheetView>
  </sheetViews>
  <sheetFormatPr defaultColWidth="9.140625" defaultRowHeight="15"/>
  <cols>
    <col min="4" max="4" width="2.00390625" style="0" customWidth="1"/>
    <col min="5" max="5" width="9.140625" style="0" hidden="1" customWidth="1"/>
  </cols>
  <sheetData>
    <row r="1" spans="1:21" ht="15">
      <c r="A1" s="176"/>
      <c r="B1" s="176"/>
      <c r="C1" s="176"/>
      <c r="D1" s="176"/>
      <c r="E1" s="176"/>
      <c r="F1" s="159" t="s">
        <v>72</v>
      </c>
      <c r="G1" s="160"/>
      <c r="H1" s="160"/>
      <c r="I1" s="160"/>
      <c r="J1" s="160"/>
      <c r="K1" s="160"/>
      <c r="L1" s="160"/>
      <c r="M1" s="160"/>
      <c r="N1" s="159" t="s">
        <v>73</v>
      </c>
      <c r="O1" s="160"/>
      <c r="P1" s="160"/>
      <c r="Q1" s="160"/>
      <c r="R1" s="160"/>
      <c r="S1" s="160"/>
      <c r="T1" s="160"/>
      <c r="U1" s="160"/>
    </row>
    <row r="2" spans="1:21" ht="15">
      <c r="A2" s="176"/>
      <c r="B2" s="176"/>
      <c r="C2" s="176"/>
      <c r="D2" s="176"/>
      <c r="E2" s="176"/>
      <c r="F2" s="159" t="s">
        <v>74</v>
      </c>
      <c r="G2" s="160"/>
      <c r="H2" s="159" t="s">
        <v>75</v>
      </c>
      <c r="I2" s="160"/>
      <c r="J2" s="159" t="s">
        <v>71</v>
      </c>
      <c r="K2" s="160"/>
      <c r="L2" s="160"/>
      <c r="M2" s="160"/>
      <c r="N2" s="159" t="s">
        <v>74</v>
      </c>
      <c r="O2" s="160"/>
      <c r="P2" s="159" t="s">
        <v>75</v>
      </c>
      <c r="Q2" s="160"/>
      <c r="R2" s="159" t="s">
        <v>71</v>
      </c>
      <c r="S2" s="160"/>
      <c r="T2" s="160"/>
      <c r="U2" s="160"/>
    </row>
    <row r="3" spans="1:21" ht="15">
      <c r="A3" s="174" t="s">
        <v>68</v>
      </c>
      <c r="B3" s="174"/>
      <c r="C3" s="174"/>
      <c r="D3" s="174"/>
      <c r="E3" s="174"/>
      <c r="F3" s="160">
        <f>'Program studiów - siatki'!G71+'Program studiów - siatki'!L71+'Program studiów - siatki'!Q71+'Program studiów - siatki'!V71+'Program studiów - siatki'!AA71+'Program studiów - siatki'!AF71</f>
        <v>615</v>
      </c>
      <c r="G3" s="160"/>
      <c r="H3" s="160"/>
      <c r="I3" s="160"/>
      <c r="J3" s="160"/>
      <c r="K3" s="160"/>
      <c r="L3" s="175">
        <f>F3/(F3+J4+F5)</f>
        <v>0.45054945054945056</v>
      </c>
      <c r="M3" s="175"/>
      <c r="N3" s="160" t="e">
        <f>'Program studiów - siatki'!#REF!+'Program studiów - siatki'!#REF!+'Program studiów - siatki'!#REF!+'Program studiów - siatki'!#REF!+'Program studiów - siatki'!#REF!+'Program studiów - siatki'!#REF!</f>
        <v>#REF!</v>
      </c>
      <c r="O3" s="160"/>
      <c r="P3" s="160"/>
      <c r="Q3" s="160"/>
      <c r="R3" s="160"/>
      <c r="S3" s="160"/>
      <c r="T3" s="175" t="e">
        <f>N3/(N3+R4+N5)</f>
        <v>#REF!</v>
      </c>
      <c r="U3" s="175"/>
    </row>
    <row r="4" spans="1:21" ht="15">
      <c r="A4" s="174" t="s">
        <v>69</v>
      </c>
      <c r="B4" s="174"/>
      <c r="C4" s="174"/>
      <c r="D4" s="174"/>
      <c r="E4" s="174"/>
      <c r="F4" s="160">
        <f>'Program studiów - siatki'!I70+'Program studiów - siatki'!N70+'Program studiów - siatki'!S70+'Program studiów - siatki'!X70+'Program studiów - siatki'!AC70+'Program studiów - siatki'!AH70</f>
        <v>1350</v>
      </c>
      <c r="G4" s="160"/>
      <c r="H4" s="160">
        <f>'Program studiów - siatki'!I71+'Program studiów - siatki'!N71+'Program studiów - siatki'!S71+'Program studiów - siatki'!X71+'Program studiów - siatki'!AC71+'Program studiów - siatki'!AH71</f>
        <v>1500</v>
      </c>
      <c r="I4" s="160"/>
      <c r="J4" s="160">
        <f>F4-('Program studiów - siatki'!I20+'Program studiów - siatki'!N20+'Program studiów - siatki'!S20+'Program studiów - siatki'!X20+'Program studiów - siatki'!AC20+'Program studiów - siatki'!AH20)</f>
        <v>690</v>
      </c>
      <c r="K4" s="160"/>
      <c r="L4" s="175">
        <f>(J4+F5)/(F3+J4+F5)</f>
        <v>0.5494505494505495</v>
      </c>
      <c r="M4" s="175"/>
      <c r="N4" s="160" t="e">
        <f>'Program studiów - siatki'!#REF!+'Program studiów - siatki'!#REF!+'Program studiów - siatki'!#REF!+'Program studiów - siatki'!#REF!+'Program studiów - siatki'!#REF!+'Program studiów - siatki'!#REF!</f>
        <v>#REF!</v>
      </c>
      <c r="O4" s="160"/>
      <c r="P4" s="160" t="e">
        <f>'Program studiów - siatki'!#REF!+'Program studiów - siatki'!#REF!+'Program studiów - siatki'!#REF!+'Program studiów - siatki'!#REF!+'Program studiów - siatki'!#REF!+'Program studiów - siatki'!#REF!</f>
        <v>#REF!</v>
      </c>
      <c r="Q4" s="160"/>
      <c r="R4" s="160" t="e">
        <f>N4-('Program studiów - siatki'!I20+'Program studiów - siatki'!N20+'Program studiów - siatki'!S20+'Program studiów - siatki'!X20+'Program studiów - siatki'!AC20+'Program studiów - siatki'!AH20)</f>
        <v>#REF!</v>
      </c>
      <c r="S4" s="160"/>
      <c r="T4" s="175" t="e">
        <f>(R4+N5)/(N3+R4+N5)</f>
        <v>#REF!</v>
      </c>
      <c r="U4" s="175"/>
    </row>
    <row r="5" spans="1:21" ht="15">
      <c r="A5" s="174" t="s">
        <v>70</v>
      </c>
      <c r="B5" s="174"/>
      <c r="C5" s="174"/>
      <c r="D5" s="174"/>
      <c r="E5" s="174"/>
      <c r="F5" s="160">
        <f>'Program studiów - siatki'!AD70+'Program studiów - siatki'!AI70</f>
        <v>60</v>
      </c>
      <c r="G5" s="160"/>
      <c r="H5" s="160"/>
      <c r="I5" s="160"/>
      <c r="J5" s="160"/>
      <c r="K5" s="160"/>
      <c r="L5" s="175"/>
      <c r="M5" s="175"/>
      <c r="N5" s="160" t="e">
        <f>'Program studiów - siatki'!#REF!+'Program studiów - siatki'!#REF!</f>
        <v>#REF!</v>
      </c>
      <c r="O5" s="160"/>
      <c r="P5" s="160"/>
      <c r="Q5" s="160"/>
      <c r="R5" s="160"/>
      <c r="S5" s="160"/>
      <c r="T5" s="175"/>
      <c r="U5" s="175"/>
    </row>
  </sheetData>
  <sheetProtection/>
  <mergeCells count="28">
    <mergeCell ref="A5:E5"/>
    <mergeCell ref="N4:O4"/>
    <mergeCell ref="N2:O2"/>
    <mergeCell ref="F1:M1"/>
    <mergeCell ref="A1:E2"/>
    <mergeCell ref="F2:G2"/>
    <mergeCell ref="H2:I2"/>
    <mergeCell ref="N1:U1"/>
    <mergeCell ref="P2:Q2"/>
    <mergeCell ref="T4:U5"/>
    <mergeCell ref="T3:U3"/>
    <mergeCell ref="N3:S3"/>
    <mergeCell ref="T2:U2"/>
    <mergeCell ref="F5:K5"/>
    <mergeCell ref="L3:M3"/>
    <mergeCell ref="L4:M5"/>
    <mergeCell ref="N5:S5"/>
    <mergeCell ref="F3:K3"/>
    <mergeCell ref="P4:Q4"/>
    <mergeCell ref="R4:S4"/>
    <mergeCell ref="A3:E3"/>
    <mergeCell ref="A4:E4"/>
    <mergeCell ref="J2:K2"/>
    <mergeCell ref="R2:S2"/>
    <mergeCell ref="L2:M2"/>
    <mergeCell ref="F4:G4"/>
    <mergeCell ref="H4:I4"/>
    <mergeCell ref="J4:K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Basia</cp:lastModifiedBy>
  <cp:lastPrinted>2010-12-16T11:06:00Z</cp:lastPrinted>
  <dcterms:created xsi:type="dcterms:W3CDTF">2010-12-06T08:38:47Z</dcterms:created>
  <dcterms:modified xsi:type="dcterms:W3CDTF">2016-11-07T19:35:02Z</dcterms:modified>
  <cp:category/>
  <cp:version/>
  <cp:contentType/>
  <cp:contentStatus/>
</cp:coreProperties>
</file>