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ffff_\Documents\dziekanat\kształcenie\iberystyka i fil. romanska\"/>
    </mc:Choice>
  </mc:AlternateContent>
  <xr:revisionPtr revIDLastSave="0" documentId="8_{9BD24523-B860-4AC9-BDD0-022E96ED96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 studiów - siatki" sheetId="1" r:id="rId1"/>
    <sheet name="Arkusz1" sheetId="2" r:id="rId2"/>
  </sheets>
  <definedNames>
    <definedName name="_xlnm.Print_Area" localSheetId="0">'Program studiów - siatki'!$A$1:$AK$77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1" l="1"/>
  <c r="AK55" i="1"/>
  <c r="AJ56" i="1"/>
  <c r="AK56" i="1"/>
  <c r="AJ57" i="1"/>
  <c r="AK57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K19" i="1"/>
  <c r="AJ19" i="1"/>
  <c r="AE37" i="1"/>
  <c r="AF37" i="1"/>
  <c r="AG37" i="1"/>
  <c r="AH37" i="1"/>
  <c r="AE36" i="1"/>
  <c r="AF36" i="1"/>
  <c r="AG36" i="1"/>
  <c r="AH36" i="1"/>
  <c r="AI37" i="1"/>
  <c r="AI36" i="1"/>
  <c r="AE52" i="1" l="1"/>
  <c r="AF52" i="1"/>
  <c r="AG52" i="1"/>
  <c r="AH52" i="1"/>
  <c r="AI52" i="1"/>
  <c r="AK51" i="1"/>
  <c r="AJ51" i="1"/>
  <c r="AK50" i="1"/>
  <c r="AJ50" i="1"/>
  <c r="AK49" i="1"/>
  <c r="AJ49" i="1"/>
  <c r="AK48" i="1"/>
  <c r="AJ48" i="1"/>
  <c r="AK47" i="1"/>
  <c r="AJ47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P52" i="1"/>
  <c r="AK52" i="1" l="1"/>
  <c r="AK41" i="1"/>
  <c r="AK15" i="1"/>
  <c r="K37" i="1"/>
  <c r="L37" i="1"/>
  <c r="M37" i="1"/>
  <c r="N37" i="1"/>
  <c r="O37" i="1"/>
  <c r="F36" i="1"/>
  <c r="G36" i="1"/>
  <c r="F37" i="1"/>
  <c r="G37" i="1"/>
  <c r="I37" i="1"/>
  <c r="J37" i="1"/>
  <c r="I36" i="1"/>
  <c r="J36" i="1"/>
  <c r="H36" i="1"/>
  <c r="H37" i="1"/>
  <c r="P58" i="1"/>
  <c r="Q58" i="1"/>
  <c r="R58" i="1"/>
  <c r="S58" i="1"/>
  <c r="AD58" i="1"/>
  <c r="G52" i="1"/>
  <c r="H52" i="1"/>
  <c r="I52" i="1"/>
  <c r="J52" i="1"/>
  <c r="K52" i="1"/>
  <c r="L52" i="1"/>
  <c r="M52" i="1"/>
  <c r="N52" i="1"/>
  <c r="O52" i="1"/>
  <c r="F52" i="1"/>
  <c r="Q36" i="1" l="1"/>
  <c r="Q37" i="1" s="1"/>
  <c r="T58" i="1"/>
  <c r="AI58" i="1"/>
  <c r="AE58" i="1"/>
  <c r="N3" i="2"/>
  <c r="N4" i="2"/>
  <c r="R4" i="2" s="1"/>
  <c r="P4" i="2"/>
  <c r="N5" i="2"/>
  <c r="AJ11" i="1"/>
  <c r="AK11" i="1"/>
  <c r="AJ14" i="1"/>
  <c r="AK14" i="1"/>
  <c r="AJ16" i="1"/>
  <c r="AK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K36" i="1"/>
  <c r="L36" i="1"/>
  <c r="M36" i="1"/>
  <c r="AJ36" i="1" s="1"/>
  <c r="N36" i="1"/>
  <c r="O36" i="1"/>
  <c r="AK36" i="1" s="1"/>
  <c r="P36" i="1"/>
  <c r="R36" i="1"/>
  <c r="T36" i="1"/>
  <c r="U36" i="1"/>
  <c r="W36" i="1"/>
  <c r="Y36" i="1"/>
  <c r="Z36" i="1"/>
  <c r="AB36" i="1"/>
  <c r="AC36" i="1"/>
  <c r="AC37" i="1" s="1"/>
  <c r="AD36" i="1"/>
  <c r="P37" i="1"/>
  <c r="R37" i="1"/>
  <c r="T37" i="1"/>
  <c r="AK37" i="1" s="1"/>
  <c r="U37" i="1"/>
  <c r="AJ37" i="1" s="1"/>
  <c r="W37" i="1"/>
  <c r="Y37" i="1"/>
  <c r="Z37" i="1"/>
  <c r="AB37" i="1"/>
  <c r="AD37" i="1"/>
  <c r="AJ39" i="1"/>
  <c r="AK39" i="1"/>
  <c r="AJ40" i="1"/>
  <c r="AK40" i="1"/>
  <c r="AJ41" i="1"/>
  <c r="AJ42" i="1"/>
  <c r="AK42" i="1"/>
  <c r="AJ43" i="1"/>
  <c r="AK43" i="1"/>
  <c r="AJ44" i="1"/>
  <c r="AK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54" i="1"/>
  <c r="AK54" i="1"/>
  <c r="F58" i="1"/>
  <c r="AJ58" i="1" s="1"/>
  <c r="G58" i="1"/>
  <c r="H58" i="1"/>
  <c r="I58" i="1"/>
  <c r="J58" i="1"/>
  <c r="K58" i="1"/>
  <c r="L58" i="1"/>
  <c r="M58" i="1"/>
  <c r="N58" i="1"/>
  <c r="O58" i="1"/>
  <c r="U58" i="1"/>
  <c r="V58" i="1"/>
  <c r="W58" i="1"/>
  <c r="X58" i="1"/>
  <c r="Y58" i="1"/>
  <c r="Z58" i="1"/>
  <c r="AA58" i="1"/>
  <c r="AB58" i="1"/>
  <c r="AC58" i="1"/>
  <c r="AF58" i="1"/>
  <c r="AG58" i="1"/>
  <c r="AH58" i="1"/>
  <c r="AK58" i="1" l="1"/>
  <c r="AA61" i="1"/>
  <c r="P59" i="1"/>
  <c r="Q59" i="1"/>
  <c r="AE62" i="1"/>
  <c r="V62" i="1"/>
  <c r="AJ17" i="1"/>
  <c r="AI61" i="1"/>
  <c r="AJ52" i="1"/>
  <c r="O59" i="1"/>
  <c r="M59" i="1"/>
  <c r="I61" i="1"/>
  <c r="P60" i="1"/>
  <c r="L60" i="1"/>
  <c r="N62" i="1"/>
  <c r="S59" i="1"/>
  <c r="T60" i="1"/>
  <c r="T61" i="1"/>
  <c r="AG61" i="1"/>
  <c r="U61" i="1"/>
  <c r="Q61" i="1"/>
  <c r="M61" i="1"/>
  <c r="I60" i="1"/>
  <c r="T4" i="2"/>
  <c r="AF60" i="1"/>
  <c r="H59" i="1"/>
  <c r="H60" i="1"/>
  <c r="X60" i="1"/>
  <c r="I62" i="1"/>
  <c r="I59" i="1"/>
  <c r="N59" i="1"/>
  <c r="AF62" i="1"/>
  <c r="X61" i="1"/>
  <c r="L62" i="1"/>
  <c r="H61" i="1"/>
  <c r="AE60" i="1"/>
  <c r="AA60" i="1"/>
  <c r="AI60" i="1"/>
  <c r="U62" i="1"/>
  <c r="H62" i="1"/>
  <c r="AB61" i="1"/>
  <c r="K59" i="1"/>
  <c r="AH59" i="1"/>
  <c r="N61" i="1"/>
  <c r="P62" i="1"/>
  <c r="R59" i="1"/>
  <c r="W61" i="1"/>
  <c r="U60" i="1"/>
  <c r="N60" i="1"/>
  <c r="U59" i="1"/>
  <c r="AI62" i="1"/>
  <c r="V61" i="1"/>
  <c r="Z59" i="1"/>
  <c r="V59" i="1"/>
  <c r="R60" i="1"/>
  <c r="J59" i="1"/>
  <c r="AJ45" i="1"/>
  <c r="AG62" i="1"/>
  <c r="Z60" i="1"/>
  <c r="M60" i="1"/>
  <c r="F62" i="1"/>
  <c r="AF61" i="1"/>
  <c r="AF59" i="1"/>
  <c r="AH61" i="1"/>
  <c r="Z61" i="1"/>
  <c r="R61" i="1"/>
  <c r="J62" i="1"/>
  <c r="AK45" i="1"/>
  <c r="Y59" i="1"/>
  <c r="AB62" i="1"/>
  <c r="P61" i="1"/>
  <c r="L59" i="1"/>
  <c r="F59" i="1"/>
  <c r="AI59" i="1"/>
  <c r="AE59" i="1"/>
  <c r="AA62" i="1"/>
  <c r="W62" i="1"/>
  <c r="S61" i="1"/>
  <c r="K61" i="1"/>
  <c r="G60" i="1"/>
  <c r="AK17" i="1"/>
  <c r="AG59" i="1"/>
  <c r="Y62" i="1"/>
  <c r="Y61" i="1"/>
  <c r="Y60" i="1"/>
  <c r="T62" i="1"/>
  <c r="T59" i="1"/>
  <c r="O60" i="1"/>
  <c r="AD62" i="1"/>
  <c r="AD59" i="1"/>
  <c r="Z62" i="1"/>
  <c r="Q62" i="1"/>
  <c r="Q60" i="1"/>
  <c r="AC60" i="1"/>
  <c r="AC62" i="1"/>
  <c r="T3" i="2"/>
  <c r="AH62" i="1"/>
  <c r="AH60" i="1"/>
  <c r="AB59" i="1"/>
  <c r="X59" i="1"/>
  <c r="G62" i="1"/>
  <c r="AD60" i="1"/>
  <c r="K60" i="1"/>
  <c r="K62" i="1"/>
  <c r="L61" i="1"/>
  <c r="AB60" i="1"/>
  <c r="J60" i="1"/>
  <c r="J61" i="1"/>
  <c r="AC59" i="1"/>
  <c r="F5" i="2" s="1"/>
  <c r="G61" i="1"/>
  <c r="AA59" i="1"/>
  <c r="R62" i="1"/>
  <c r="AD61" i="1"/>
  <c r="F60" i="1"/>
  <c r="X62" i="1"/>
  <c r="F61" i="1"/>
  <c r="O62" i="1"/>
  <c r="O61" i="1"/>
  <c r="S60" i="1"/>
  <c r="AE61" i="1"/>
  <c r="M62" i="1"/>
  <c r="S62" i="1"/>
  <c r="V60" i="1"/>
  <c r="AG60" i="1"/>
  <c r="W59" i="1"/>
  <c r="G59" i="1"/>
  <c r="W60" i="1"/>
  <c r="AC61" i="1"/>
  <c r="H4" i="2" l="1"/>
  <c r="F4" i="2"/>
  <c r="J4" i="2" s="1"/>
  <c r="AK59" i="1"/>
  <c r="AJ62" i="1"/>
  <c r="AJ59" i="1"/>
  <c r="AK62" i="1"/>
  <c r="AJ61" i="1"/>
  <c r="AK61" i="1"/>
  <c r="F3" i="2"/>
  <c r="AJ60" i="1"/>
  <c r="AK60" i="1"/>
  <c r="L3" i="2" l="1"/>
  <c r="L4" i="2"/>
</calcChain>
</file>

<file path=xl/sharedStrings.xml><?xml version="1.0" encoding="utf-8"?>
<sst xmlns="http://schemas.openxmlformats.org/spreadsheetml/2006/main" count="158" uniqueCount="124">
  <si>
    <t>WYDZIAŁ: FILOLOGICZNY</t>
  </si>
  <si>
    <t>KIERUNEK: FILOLOGIA ROMAŃSKA</t>
  </si>
  <si>
    <t>Rozkład godzin</t>
  </si>
  <si>
    <t>Lp.</t>
  </si>
  <si>
    <t>Przedmiot*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</si>
  <si>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</si>
  <si>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</si>
  <si>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</si>
  <si>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</si>
  <si>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</si>
  <si>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</si>
  <si>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</si>
  <si>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</si>
  <si>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</si>
  <si>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</si>
  <si>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</si>
  <si>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</si>
  <si>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</si>
  <si>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</si>
  <si>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</si>
  <si>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</si>
  <si>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</si>
  <si>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</si>
  <si>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</si>
  <si>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</t>
  </si>
  <si>
    <t>1.</t>
  </si>
  <si>
    <t>Praktyczna nauka języka włoskiego</t>
  </si>
  <si>
    <t>3,4,5,6</t>
  </si>
  <si>
    <t>Praktyczna nauka języka hiszpańskiego</t>
  </si>
  <si>
    <t>Praktyczna nauka języka portugalskiego</t>
  </si>
  <si>
    <t>2.</t>
  </si>
  <si>
    <t>Myśl humanistyczna i społeczna w krajach romańskiego obszaru językowego</t>
  </si>
  <si>
    <t>3.</t>
  </si>
  <si>
    <t>Elementy kultury krajów frankofońskich</t>
  </si>
  <si>
    <t>4.</t>
  </si>
  <si>
    <t>Wychowanie fizyczne</t>
  </si>
  <si>
    <t>razem</t>
  </si>
  <si>
    <t>B. GRUPA TREŚCI PODSTAWOWYCH I KIERUNKOWYCH</t>
  </si>
  <si>
    <t>5.**</t>
  </si>
  <si>
    <t>Praktyczna nauka języka francuskiego**</t>
  </si>
  <si>
    <t>2,4,6</t>
  </si>
  <si>
    <t>1,2,3,4,5,6</t>
  </si>
  <si>
    <t>6.***</t>
  </si>
  <si>
    <t>Praktyczna nauka języka francuskiego***</t>
  </si>
  <si>
    <t>Gramatyka praktyczna języka francuskiego***</t>
  </si>
  <si>
    <t>7.</t>
  </si>
  <si>
    <t>Dzieje i kultura Francji</t>
  </si>
  <si>
    <t>8.</t>
  </si>
  <si>
    <t>Wstęp do literaturoznawstwa francuskiego</t>
  </si>
  <si>
    <t>9.</t>
  </si>
  <si>
    <t>Współczesna literatura frankofońska</t>
  </si>
  <si>
    <t>10.</t>
  </si>
  <si>
    <t>Literatura francuska do XVI wieku</t>
  </si>
  <si>
    <t>11.</t>
  </si>
  <si>
    <t>Literatura francuska XVII-XVIII wieku</t>
  </si>
  <si>
    <t>12.</t>
  </si>
  <si>
    <t>Literatura francuska XIX wieku</t>
  </si>
  <si>
    <t>13.</t>
  </si>
  <si>
    <t>Literatura francuska XX wieku</t>
  </si>
  <si>
    <t>14.</t>
  </si>
  <si>
    <t>Elementy językoznawstwa ogólnego</t>
  </si>
  <si>
    <t>15.</t>
  </si>
  <si>
    <t>Semantyka i składnia języka francuskiego</t>
  </si>
  <si>
    <t>16.</t>
  </si>
  <si>
    <t>Leksykologia</t>
  </si>
  <si>
    <t>17.</t>
  </si>
  <si>
    <t>Językoznawstwo stosowane</t>
  </si>
  <si>
    <t>19.</t>
  </si>
  <si>
    <t>Historia języków romańskich</t>
  </si>
  <si>
    <t>20.</t>
  </si>
  <si>
    <t>Seminarium licencjackie</t>
  </si>
  <si>
    <t>21.</t>
  </si>
  <si>
    <t>Praktyka zawodowa - 90 godzin</t>
  </si>
  <si>
    <t>razem**</t>
  </si>
  <si>
    <t>razem***</t>
  </si>
  <si>
    <t>C1. SPECJALNOŚĆ TRANSLATORYCZNA</t>
  </si>
  <si>
    <t>22.</t>
  </si>
  <si>
    <t>Teoria przekładu</t>
  </si>
  <si>
    <t>23.</t>
  </si>
  <si>
    <t>Język francuski specjalistyczny: ekonomiczny, prawniczy</t>
  </si>
  <si>
    <t>24.</t>
  </si>
  <si>
    <t>Tłumaczenia nieliterackie</t>
  </si>
  <si>
    <t>25.</t>
  </si>
  <si>
    <t>Tłumaczenia literackie</t>
  </si>
  <si>
    <t>26.</t>
  </si>
  <si>
    <t>Komputer w pracy tłumacza</t>
  </si>
  <si>
    <t>27.</t>
  </si>
  <si>
    <t>Tłumaczenia ustne</t>
  </si>
  <si>
    <t>C2. SPECJALNOŚĆ KULTURA I MEDIA</t>
  </si>
  <si>
    <t>28.</t>
  </si>
  <si>
    <t>Interpretacja tekstów kultury</t>
  </si>
  <si>
    <t>29.</t>
  </si>
  <si>
    <t>Teoria dyskursu i analiza dyskursywna</t>
  </si>
  <si>
    <t>30.</t>
  </si>
  <si>
    <t>Teoria komunikacji</t>
  </si>
  <si>
    <t>31.</t>
  </si>
  <si>
    <t>Współczesna kultura mediów</t>
  </si>
  <si>
    <t>32.</t>
  </si>
  <si>
    <t>Komunikacja międzykulturowa</t>
  </si>
  <si>
    <t>D. FAKULTETY</t>
  </si>
  <si>
    <t>33.</t>
  </si>
  <si>
    <t>Fakultet literacki</t>
  </si>
  <si>
    <t>34.</t>
  </si>
  <si>
    <t>Fakultet językoznawczy</t>
  </si>
  <si>
    <t>35.</t>
  </si>
  <si>
    <t>Wykład ogólnouczelniany</t>
  </si>
  <si>
    <t>SPECJALNOŚĆ TRANSLATORYCZNA**</t>
  </si>
  <si>
    <t>SPECJALNOŚĆ TRANSLATORYCZNA***</t>
  </si>
  <si>
    <t>SPECJALNOŚĆ KULTURA I MEDIA **</t>
  </si>
  <si>
    <t>SPECJALNOŚĆ KULTURA I MEDIA ***</t>
  </si>
  <si>
    <t>W trakcie I roku studenci zobowiązani są do zaliczenia szkolenia z zakresu BiHK oraz ochrony własności intelektualnej, a także szkolenia bibliotecznego.</t>
  </si>
  <si>
    <t>SPECJALNOŚĆ TRANSLATORYCZNA</t>
  </si>
  <si>
    <t>SPECJALNOŚĆ KOMUNIKACJA KULTUROWA</t>
  </si>
  <si>
    <t>Z PNJF GR. ZAAWANS.</t>
  </si>
  <si>
    <t>Z PNJF GR. POCZĄT.</t>
  </si>
  <si>
    <t>BEZ PNJF</t>
  </si>
  <si>
    <t>WYKŁADY</t>
  </si>
  <si>
    <t>ĆWICZENIA</t>
  </si>
  <si>
    <t>SEMINARIA</t>
  </si>
  <si>
    <t>* Kursywą zaznaczono przedmioty do wyboru.</t>
  </si>
  <si>
    <t>** Zajęcia dla grupy zaawansowanej .</t>
  </si>
  <si>
    <t>*** Zajęcia dla grupy początkującej.</t>
  </si>
  <si>
    <t xml:space="preserve">Forma zaliczenia po semestrze </t>
  </si>
  <si>
    <t>PLAN STUDIÓW STACJONARNYCH PIERWSZEGO STOPNIA OD ROKU AKADEMICKIEGO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</si>
</sst>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34"/>
        <bgColor indexed="51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CCCCFF"/>
        <bgColor indexed="49"/>
      </patternFill>
    </fill>
    <fill>
      <patternFill patternType="solid">
        <fgColor rgb="FFFF9900"/>
        <bgColor indexed="49"/>
      </patternFill>
    </fill>
    <fill>
      <patternFill patternType="solid">
        <fgColor rgb="FFCCCCFF"/>
        <bgColor indexed="31"/>
      </patternFill>
    </fill>
    <fill>
      <patternFill patternType="solid">
        <fgColor rgb="FFFFCC00"/>
        <bgColor indexed="4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12" borderId="2" xfId="0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00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0"/>
  <sheetViews>
    <sheetView tabSelected="1" topLeftCell="A49" zoomScaleNormal="100" zoomScaleSheetLayoutView="100" workbookViewId="0">
      <selection activeCell="A59" sqref="A59:E59"/>
    </sheetView>
  </sheetViews>
  <sheetFormatPr defaultRowHeight="15" x14ac:dyDescent="0.25"/>
  <cols>
    <col min="1" max="1" width="5.7109375" style="114" customWidth="1"/>
    <col min="2" max="2" width="21.140625" style="1" customWidth="1"/>
    <col min="3" max="3" width="5.85546875" style="3" customWidth="1"/>
    <col min="4" max="4" width="6.28515625" style="3" customWidth="1"/>
    <col min="5" max="5" width="6.42578125" style="2" customWidth="1"/>
    <col min="6" max="6" width="5" style="2" customWidth="1"/>
    <col min="7" max="7" width="5.42578125" style="2" customWidth="1"/>
    <col min="8" max="8" width="4.7109375" style="2" customWidth="1"/>
    <col min="9" max="9" width="4.5703125" style="2" customWidth="1"/>
    <col min="10" max="10" width="5.85546875" style="2" customWidth="1"/>
    <col min="11" max="11" width="5.42578125" style="2" customWidth="1"/>
    <col min="12" max="12" width="4.85546875" style="2" customWidth="1"/>
    <col min="13" max="13" width="6.7109375" style="2" customWidth="1"/>
    <col min="14" max="14" width="4.5703125" style="2" customWidth="1"/>
    <col min="15" max="15" width="5.5703125" style="2" customWidth="1"/>
    <col min="16" max="16" width="4.7109375" style="2" customWidth="1"/>
    <col min="17" max="17" width="4.85546875" style="2" customWidth="1"/>
    <col min="18" max="18" width="4.7109375" style="2" customWidth="1"/>
    <col min="19" max="19" width="4.85546875" style="2" customWidth="1"/>
    <col min="20" max="20" width="5.7109375" style="2" customWidth="1"/>
    <col min="21" max="21" width="4.5703125" style="2" customWidth="1"/>
    <col min="22" max="22" width="5.140625" style="2" customWidth="1"/>
    <col min="23" max="23" width="4.85546875" style="2" customWidth="1"/>
    <col min="24" max="24" width="5" style="2" customWidth="1"/>
    <col min="25" max="25" width="6" style="2" customWidth="1"/>
    <col min="26" max="27" width="4.85546875" style="2" customWidth="1"/>
    <col min="28" max="28" width="4.7109375" style="2" customWidth="1"/>
    <col min="29" max="29" width="4.85546875" style="2" customWidth="1"/>
    <col min="30" max="30" width="5.7109375" style="2" customWidth="1"/>
    <col min="31" max="31" width="5.28515625" style="2" customWidth="1"/>
    <col min="32" max="32" width="4.85546875" style="2" customWidth="1"/>
    <col min="33" max="33" width="5.7109375" style="2" customWidth="1"/>
    <col min="34" max="34" width="5.140625" style="2" customWidth="1"/>
    <col min="35" max="35" width="5.85546875" style="2" customWidth="1"/>
    <col min="36" max="36" width="7.140625" style="2" customWidth="1"/>
    <col min="37" max="37" width="8.5703125" style="2" customWidth="1"/>
  </cols>
  <sheetData>
    <row r="1" spans="1:37" ht="15.75" x14ac:dyDescent="0.25">
      <c r="A1" s="125" t="s">
        <v>123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37" ht="15.75" x14ac:dyDescent="0.25">
      <c r="A2" s="5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 ht="15.95" customHeight="1" x14ac:dyDescent="0.25">
      <c r="A3" s="57"/>
      <c r="B3" s="87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</row>
    <row r="4" spans="1:37" ht="15.75" customHeight="1" x14ac:dyDescent="0.25">
      <c r="A4" s="57"/>
      <c r="B4" s="91" t="s">
        <v>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4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37" ht="16.5" thickBot="1" x14ac:dyDescent="0.3">
      <c r="A5" s="110"/>
      <c r="B5" s="5"/>
      <c r="C5" s="4"/>
      <c r="D5" s="4"/>
      <c r="E5" s="58"/>
      <c r="F5" s="58"/>
      <c r="G5" s="58"/>
      <c r="H5" s="58"/>
      <c r="I5" s="58"/>
      <c r="J5" s="6"/>
      <c r="K5" s="58"/>
      <c r="L5" s="58"/>
      <c r="M5" s="58"/>
      <c r="N5" s="58"/>
      <c r="O5" s="58"/>
      <c r="P5" s="58"/>
      <c r="Q5" s="58"/>
      <c r="R5" s="58"/>
      <c r="S5" s="58"/>
      <c r="T5" s="7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15" customHeight="1" x14ac:dyDescent="0.25">
      <c r="A6" s="126"/>
      <c r="B6" s="127"/>
      <c r="C6" s="127"/>
      <c r="D6" s="127"/>
      <c r="E6" s="127"/>
      <c r="F6" s="128" t="s">
        <v>2</v>
      </c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9"/>
    </row>
    <row r="7" spans="1:37" ht="30" customHeight="1" thickBot="1" x14ac:dyDescent="0.3">
      <c r="A7" s="130" t="s">
        <v>3</v>
      </c>
      <c r="B7" s="131" t="s">
        <v>4</v>
      </c>
      <c r="C7" s="132" t="s">
        <v>122</v>
      </c>
      <c r="D7" s="132"/>
      <c r="E7" s="132"/>
      <c r="F7" s="133" t="s">
        <v>5</v>
      </c>
      <c r="G7" s="133"/>
      <c r="H7" s="133"/>
      <c r="I7" s="133"/>
      <c r="J7" s="133"/>
      <c r="K7" s="133"/>
      <c r="L7" s="133"/>
      <c r="M7" s="133"/>
      <c r="N7" s="133"/>
      <c r="O7" s="133"/>
      <c r="P7" s="134" t="s">
        <v>6</v>
      </c>
      <c r="Q7" s="134"/>
      <c r="R7" s="134"/>
      <c r="S7" s="134"/>
      <c r="T7" s="134"/>
      <c r="U7" s="134"/>
      <c r="V7" s="134"/>
      <c r="W7" s="134"/>
      <c r="X7" s="134"/>
      <c r="Y7" s="134"/>
      <c r="Z7" s="135" t="s">
        <v>7</v>
      </c>
      <c r="AA7" s="135"/>
      <c r="AB7" s="135"/>
      <c r="AC7" s="135"/>
      <c r="AD7" s="135"/>
      <c r="AE7" s="135"/>
      <c r="AF7" s="135"/>
      <c r="AG7" s="135"/>
      <c r="AH7" s="135"/>
      <c r="AI7" s="135"/>
      <c r="AJ7" s="131" t="s">
        <v>8</v>
      </c>
      <c r="AK7" s="136" t="s">
        <v>9</v>
      </c>
    </row>
    <row r="8" spans="1:37" s="7" customFormat="1" ht="22.5" customHeight="1" thickBot="1" x14ac:dyDescent="0.3">
      <c r="A8" s="130"/>
      <c r="B8" s="131"/>
      <c r="C8" s="132"/>
      <c r="D8" s="132"/>
      <c r="E8" s="132"/>
      <c r="F8" s="137" t="s">
        <v>10</v>
      </c>
      <c r="G8" s="137"/>
      <c r="H8" s="137"/>
      <c r="I8" s="137"/>
      <c r="J8" s="137"/>
      <c r="K8" s="133" t="s">
        <v>11</v>
      </c>
      <c r="L8" s="133"/>
      <c r="M8" s="133"/>
      <c r="N8" s="133"/>
      <c r="O8" s="133"/>
      <c r="P8" s="138" t="s">
        <v>12</v>
      </c>
      <c r="Q8" s="138"/>
      <c r="R8" s="138"/>
      <c r="S8" s="138"/>
      <c r="T8" s="138"/>
      <c r="U8" s="134" t="s">
        <v>13</v>
      </c>
      <c r="V8" s="134"/>
      <c r="W8" s="134"/>
      <c r="X8" s="134"/>
      <c r="Y8" s="134"/>
      <c r="Z8" s="139" t="s">
        <v>14</v>
      </c>
      <c r="AA8" s="139"/>
      <c r="AB8" s="139"/>
      <c r="AC8" s="139"/>
      <c r="AD8" s="139"/>
      <c r="AE8" s="135" t="s">
        <v>15</v>
      </c>
      <c r="AF8" s="135"/>
      <c r="AG8" s="135"/>
      <c r="AH8" s="135"/>
      <c r="AI8" s="135"/>
      <c r="AJ8" s="131"/>
      <c r="AK8" s="136"/>
    </row>
    <row r="9" spans="1:37" s="7" customFormat="1" ht="30.75" customHeight="1" thickBot="1" x14ac:dyDescent="0.3">
      <c r="A9" s="130"/>
      <c r="B9" s="131"/>
      <c r="C9" s="59" t="s">
        <v>16</v>
      </c>
      <c r="D9" s="59" t="s">
        <v>17</v>
      </c>
      <c r="E9" s="59" t="s">
        <v>18</v>
      </c>
      <c r="F9" s="8" t="s">
        <v>19</v>
      </c>
      <c r="G9" s="8" t="s">
        <v>20</v>
      </c>
      <c r="H9" s="8" t="s">
        <v>21</v>
      </c>
      <c r="I9" s="8" t="s">
        <v>22</v>
      </c>
      <c r="J9" s="8" t="s">
        <v>23</v>
      </c>
      <c r="K9" s="9" t="s">
        <v>19</v>
      </c>
      <c r="L9" s="9" t="s">
        <v>20</v>
      </c>
      <c r="M9" s="9" t="s">
        <v>21</v>
      </c>
      <c r="N9" s="9" t="s">
        <v>22</v>
      </c>
      <c r="O9" s="9" t="s">
        <v>23</v>
      </c>
      <c r="P9" s="10" t="s">
        <v>19</v>
      </c>
      <c r="Q9" s="10" t="s">
        <v>20</v>
      </c>
      <c r="R9" s="10" t="s">
        <v>21</v>
      </c>
      <c r="S9" s="10" t="s">
        <v>22</v>
      </c>
      <c r="T9" s="10" t="s">
        <v>23</v>
      </c>
      <c r="U9" s="11" t="s">
        <v>19</v>
      </c>
      <c r="V9" s="11" t="s">
        <v>20</v>
      </c>
      <c r="W9" s="11" t="s">
        <v>21</v>
      </c>
      <c r="X9" s="11" t="s">
        <v>22</v>
      </c>
      <c r="Y9" s="11" t="s">
        <v>23</v>
      </c>
      <c r="Z9" s="12" t="s">
        <v>19</v>
      </c>
      <c r="AA9" s="12" t="s">
        <v>20</v>
      </c>
      <c r="AB9" s="12" t="s">
        <v>21</v>
      </c>
      <c r="AC9" s="12" t="s">
        <v>22</v>
      </c>
      <c r="AD9" s="12" t="s">
        <v>23</v>
      </c>
      <c r="AE9" s="13" t="s">
        <v>19</v>
      </c>
      <c r="AF9" s="13" t="s">
        <v>20</v>
      </c>
      <c r="AG9" s="13" t="s">
        <v>21</v>
      </c>
      <c r="AH9" s="13" t="s">
        <v>22</v>
      </c>
      <c r="AI9" s="13" t="s">
        <v>23</v>
      </c>
      <c r="AJ9" s="131"/>
      <c r="AK9" s="136"/>
    </row>
    <row r="10" spans="1:37" x14ac:dyDescent="0.25">
      <c r="A10" s="140" t="s">
        <v>24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</row>
    <row r="11" spans="1:37" ht="29.45" customHeight="1" x14ac:dyDescent="0.25">
      <c r="A11" s="143" t="s">
        <v>25</v>
      </c>
      <c r="B11" s="14" t="s">
        <v>26</v>
      </c>
      <c r="C11" s="144">
        <v>6</v>
      </c>
      <c r="D11" s="144" t="s">
        <v>27</v>
      </c>
      <c r="E11" s="144"/>
      <c r="F11" s="145"/>
      <c r="G11" s="145"/>
      <c r="H11" s="145"/>
      <c r="I11" s="145"/>
      <c r="J11" s="145"/>
      <c r="K11" s="146"/>
      <c r="L11" s="146"/>
      <c r="M11" s="146"/>
      <c r="N11" s="146"/>
      <c r="O11" s="146"/>
      <c r="P11" s="156"/>
      <c r="Q11" s="156"/>
      <c r="R11" s="156">
        <v>60</v>
      </c>
      <c r="S11" s="156"/>
      <c r="T11" s="156">
        <v>4</v>
      </c>
      <c r="U11" s="154"/>
      <c r="V11" s="154"/>
      <c r="W11" s="154">
        <v>60</v>
      </c>
      <c r="X11" s="154"/>
      <c r="Y11" s="154">
        <v>4</v>
      </c>
      <c r="Z11" s="155"/>
      <c r="AA11" s="155"/>
      <c r="AB11" s="155">
        <v>30</v>
      </c>
      <c r="AC11" s="155"/>
      <c r="AD11" s="155">
        <v>2</v>
      </c>
      <c r="AE11" s="147"/>
      <c r="AF11" s="147"/>
      <c r="AG11" s="147">
        <v>30</v>
      </c>
      <c r="AH11" s="147"/>
      <c r="AI11" s="147">
        <v>2</v>
      </c>
      <c r="AJ11" s="144">
        <f>F11+G11+H11+I11+K11+L11+N11+M11+P11+Q11+R11+S11+U11+V11+W11+X11+Z11+AA11+AB11+AC11+AE11+AF11+AG11+AH11</f>
        <v>180</v>
      </c>
      <c r="AK11" s="148">
        <f>J11+O11+T11+Y11+AD11+AI11</f>
        <v>12</v>
      </c>
    </row>
    <row r="12" spans="1:37" ht="30" x14ac:dyDescent="0.25">
      <c r="A12" s="143"/>
      <c r="B12" s="14" t="s">
        <v>28</v>
      </c>
      <c r="C12" s="144"/>
      <c r="D12" s="144"/>
      <c r="E12" s="144"/>
      <c r="F12" s="145"/>
      <c r="G12" s="145"/>
      <c r="H12" s="145"/>
      <c r="I12" s="145"/>
      <c r="J12" s="145"/>
      <c r="K12" s="146"/>
      <c r="L12" s="146"/>
      <c r="M12" s="146"/>
      <c r="N12" s="146"/>
      <c r="O12" s="146"/>
      <c r="P12" s="156"/>
      <c r="Q12" s="156"/>
      <c r="R12" s="156"/>
      <c r="S12" s="156"/>
      <c r="T12" s="156"/>
      <c r="U12" s="154"/>
      <c r="V12" s="154"/>
      <c r="W12" s="154"/>
      <c r="X12" s="154"/>
      <c r="Y12" s="154"/>
      <c r="Z12" s="155"/>
      <c r="AA12" s="155"/>
      <c r="AB12" s="155"/>
      <c r="AC12" s="155"/>
      <c r="AD12" s="155"/>
      <c r="AE12" s="147"/>
      <c r="AF12" s="147"/>
      <c r="AG12" s="147"/>
      <c r="AH12" s="147"/>
      <c r="AI12" s="147"/>
      <c r="AJ12" s="144"/>
      <c r="AK12" s="148"/>
    </row>
    <row r="13" spans="1:37" ht="30" x14ac:dyDescent="0.25">
      <c r="A13" s="143"/>
      <c r="B13" s="14" t="s">
        <v>29</v>
      </c>
      <c r="C13" s="144"/>
      <c r="D13" s="144"/>
      <c r="E13" s="144"/>
      <c r="F13" s="145"/>
      <c r="G13" s="145"/>
      <c r="H13" s="145"/>
      <c r="I13" s="145"/>
      <c r="J13" s="145"/>
      <c r="K13" s="146"/>
      <c r="L13" s="146"/>
      <c r="M13" s="146"/>
      <c r="N13" s="146"/>
      <c r="O13" s="146"/>
      <c r="P13" s="156"/>
      <c r="Q13" s="156"/>
      <c r="R13" s="156"/>
      <c r="S13" s="156"/>
      <c r="T13" s="156"/>
      <c r="U13" s="154"/>
      <c r="V13" s="154"/>
      <c r="W13" s="154"/>
      <c r="X13" s="154"/>
      <c r="Y13" s="154"/>
      <c r="Z13" s="155"/>
      <c r="AA13" s="155"/>
      <c r="AB13" s="155"/>
      <c r="AC13" s="155"/>
      <c r="AD13" s="155"/>
      <c r="AE13" s="147"/>
      <c r="AF13" s="147"/>
      <c r="AG13" s="147"/>
      <c r="AH13" s="147"/>
      <c r="AI13" s="147"/>
      <c r="AJ13" s="144"/>
      <c r="AK13" s="148"/>
    </row>
    <row r="14" spans="1:37" ht="60" x14ac:dyDescent="0.25">
      <c r="A14" s="111" t="s">
        <v>30</v>
      </c>
      <c r="B14" s="15" t="s">
        <v>31</v>
      </c>
      <c r="C14" s="30"/>
      <c r="D14" s="30">
        <v>1.2</v>
      </c>
      <c r="E14" s="60"/>
      <c r="F14" s="67">
        <v>30</v>
      </c>
      <c r="G14" s="67"/>
      <c r="H14" s="67"/>
      <c r="I14" s="67"/>
      <c r="J14" s="67">
        <v>3</v>
      </c>
      <c r="K14" s="68">
        <v>30</v>
      </c>
      <c r="L14" s="68"/>
      <c r="M14" s="68"/>
      <c r="N14" s="68"/>
      <c r="O14" s="68">
        <v>3</v>
      </c>
      <c r="P14" s="73"/>
      <c r="Q14" s="73"/>
      <c r="R14" s="73"/>
      <c r="S14" s="73"/>
      <c r="T14" s="73"/>
      <c r="U14" s="71"/>
      <c r="V14" s="71"/>
      <c r="W14" s="71"/>
      <c r="X14" s="71"/>
      <c r="Y14" s="71"/>
      <c r="Z14" s="72"/>
      <c r="AA14" s="72"/>
      <c r="AB14" s="72"/>
      <c r="AC14" s="72"/>
      <c r="AD14" s="72"/>
      <c r="AE14" s="69"/>
      <c r="AF14" s="69"/>
      <c r="AG14" s="69"/>
      <c r="AH14" s="69"/>
      <c r="AI14" s="69"/>
      <c r="AJ14" s="60">
        <f>F14+G14+H14+I14+K14+L14+N14+M14+P14+Q14+R14+S14+U14+V14+W14+X14+Z14+AA14+AB14+AC14+AE14+AF14+AG14+AH14</f>
        <v>60</v>
      </c>
      <c r="AK14" s="92">
        <f>J14+O14+T14+Y14+AD14+AI14</f>
        <v>6</v>
      </c>
    </row>
    <row r="15" spans="1:37" ht="30" x14ac:dyDescent="0.25">
      <c r="A15" s="111" t="s">
        <v>32</v>
      </c>
      <c r="B15" s="15" t="s">
        <v>33</v>
      </c>
      <c r="C15" s="30"/>
      <c r="D15" s="30">
        <v>6</v>
      </c>
      <c r="E15" s="60"/>
      <c r="F15" s="67"/>
      <c r="G15" s="67"/>
      <c r="H15" s="67"/>
      <c r="I15" s="67"/>
      <c r="J15" s="67"/>
      <c r="K15" s="68"/>
      <c r="L15" s="68"/>
      <c r="M15" s="68"/>
      <c r="N15" s="68"/>
      <c r="O15" s="68"/>
      <c r="P15" s="73"/>
      <c r="Q15" s="73"/>
      <c r="R15" s="73"/>
      <c r="S15" s="73"/>
      <c r="T15" s="73"/>
      <c r="U15" s="71"/>
      <c r="V15" s="71"/>
      <c r="W15" s="71"/>
      <c r="X15" s="71"/>
      <c r="Y15" s="71"/>
      <c r="Z15" s="72"/>
      <c r="AA15" s="72"/>
      <c r="AB15" s="72"/>
      <c r="AC15" s="72"/>
      <c r="AD15" s="72"/>
      <c r="AE15" s="69">
        <v>30</v>
      </c>
      <c r="AF15" s="48"/>
      <c r="AG15" s="69"/>
      <c r="AH15" s="69"/>
      <c r="AI15" s="69">
        <v>2</v>
      </c>
      <c r="AJ15" s="60">
        <v>30</v>
      </c>
      <c r="AK15" s="92">
        <f>J15+O15+T15+Y15+AD15+AI15</f>
        <v>2</v>
      </c>
    </row>
    <row r="16" spans="1:37" x14ac:dyDescent="0.25">
      <c r="A16" s="111" t="s">
        <v>34</v>
      </c>
      <c r="B16" s="14" t="s">
        <v>35</v>
      </c>
      <c r="C16" s="60"/>
      <c r="D16" s="60"/>
      <c r="E16" s="60">
        <v>2.2999999999999998</v>
      </c>
      <c r="F16" s="67"/>
      <c r="G16" s="67"/>
      <c r="H16" s="67"/>
      <c r="I16" s="67"/>
      <c r="J16" s="67"/>
      <c r="K16" s="68"/>
      <c r="L16" s="68"/>
      <c r="M16" s="68">
        <v>30</v>
      </c>
      <c r="N16" s="68"/>
      <c r="O16" s="68">
        <v>0</v>
      </c>
      <c r="P16" s="73"/>
      <c r="Q16" s="73"/>
      <c r="R16" s="73">
        <v>30</v>
      </c>
      <c r="S16" s="73"/>
      <c r="T16" s="73">
        <v>0</v>
      </c>
      <c r="U16" s="71"/>
      <c r="V16" s="71"/>
      <c r="W16" s="71"/>
      <c r="X16" s="71"/>
      <c r="Y16" s="71"/>
      <c r="Z16" s="72"/>
      <c r="AA16" s="72"/>
      <c r="AB16" s="72"/>
      <c r="AC16" s="72"/>
      <c r="AD16" s="72"/>
      <c r="AE16" s="69"/>
      <c r="AF16" s="69"/>
      <c r="AG16" s="69"/>
      <c r="AH16" s="69"/>
      <c r="AI16" s="69"/>
      <c r="AJ16" s="60">
        <f>F16+G16+H16+I16+K16+L16+N16+M16+P16+Q16+R16+S16+U16+V16+W16+X16+Z16+AA16+AB16+AC16+AE16+AF16+AG16+AH16</f>
        <v>60</v>
      </c>
      <c r="AK16" s="92">
        <f>J16+O16+T16+Y16+AD16+AI16</f>
        <v>0</v>
      </c>
    </row>
    <row r="17" spans="1:37" s="16" customFormat="1" x14ac:dyDescent="0.25">
      <c r="A17" s="149" t="s">
        <v>36</v>
      </c>
      <c r="B17" s="150"/>
      <c r="C17" s="60"/>
      <c r="D17" s="60"/>
      <c r="E17" s="60"/>
      <c r="F17" s="64">
        <f t="shared" ref="F17:AK17" si="0">SUM(F11:F16)</f>
        <v>30</v>
      </c>
      <c r="G17" s="64">
        <f t="shared" si="0"/>
        <v>0</v>
      </c>
      <c r="H17" s="64">
        <f t="shared" si="0"/>
        <v>0</v>
      </c>
      <c r="I17" s="64">
        <f t="shared" si="0"/>
        <v>0</v>
      </c>
      <c r="J17" s="64">
        <f t="shared" si="0"/>
        <v>3</v>
      </c>
      <c r="K17" s="61">
        <f t="shared" si="0"/>
        <v>30</v>
      </c>
      <c r="L17" s="61">
        <f t="shared" si="0"/>
        <v>0</v>
      </c>
      <c r="M17" s="61">
        <f t="shared" si="0"/>
        <v>30</v>
      </c>
      <c r="N17" s="61">
        <f t="shared" si="0"/>
        <v>0</v>
      </c>
      <c r="O17" s="61">
        <f t="shared" si="0"/>
        <v>3</v>
      </c>
      <c r="P17" s="65">
        <f t="shared" si="0"/>
        <v>0</v>
      </c>
      <c r="Q17" s="65">
        <f t="shared" si="0"/>
        <v>0</v>
      </c>
      <c r="R17" s="65">
        <f t="shared" si="0"/>
        <v>90</v>
      </c>
      <c r="S17" s="65">
        <f t="shared" si="0"/>
        <v>0</v>
      </c>
      <c r="T17" s="65">
        <f t="shared" si="0"/>
        <v>4</v>
      </c>
      <c r="U17" s="62">
        <f t="shared" si="0"/>
        <v>0</v>
      </c>
      <c r="V17" s="62">
        <f t="shared" si="0"/>
        <v>0</v>
      </c>
      <c r="W17" s="62">
        <f t="shared" si="0"/>
        <v>60</v>
      </c>
      <c r="X17" s="62">
        <f t="shared" si="0"/>
        <v>0</v>
      </c>
      <c r="Y17" s="62">
        <f t="shared" si="0"/>
        <v>4</v>
      </c>
      <c r="Z17" s="66">
        <f t="shared" si="0"/>
        <v>0</v>
      </c>
      <c r="AA17" s="66">
        <f t="shared" si="0"/>
        <v>0</v>
      </c>
      <c r="AB17" s="66">
        <f t="shared" si="0"/>
        <v>30</v>
      </c>
      <c r="AC17" s="66">
        <f t="shared" si="0"/>
        <v>0</v>
      </c>
      <c r="AD17" s="66">
        <f t="shared" si="0"/>
        <v>2</v>
      </c>
      <c r="AE17" s="63">
        <f t="shared" si="0"/>
        <v>30</v>
      </c>
      <c r="AF17" s="63">
        <f t="shared" si="0"/>
        <v>0</v>
      </c>
      <c r="AG17" s="63">
        <f t="shared" si="0"/>
        <v>30</v>
      </c>
      <c r="AH17" s="63">
        <f t="shared" si="0"/>
        <v>0</v>
      </c>
      <c r="AI17" s="63">
        <f t="shared" si="0"/>
        <v>4</v>
      </c>
      <c r="AJ17" s="74">
        <f t="shared" si="0"/>
        <v>330</v>
      </c>
      <c r="AK17" s="93">
        <f t="shared" si="0"/>
        <v>20</v>
      </c>
    </row>
    <row r="18" spans="1:37" x14ac:dyDescent="0.25">
      <c r="A18" s="151" t="s">
        <v>37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3"/>
    </row>
    <row r="19" spans="1:37" ht="30" x14ac:dyDescent="0.25">
      <c r="A19" s="112" t="s">
        <v>38</v>
      </c>
      <c r="B19" s="15" t="s">
        <v>39</v>
      </c>
      <c r="C19" s="60" t="s">
        <v>40</v>
      </c>
      <c r="D19" s="60" t="s">
        <v>41</v>
      </c>
      <c r="E19" s="60"/>
      <c r="F19" s="67"/>
      <c r="G19" s="67"/>
      <c r="H19" s="67">
        <v>120</v>
      </c>
      <c r="I19" s="67"/>
      <c r="J19" s="67">
        <v>12</v>
      </c>
      <c r="K19" s="68"/>
      <c r="L19" s="68"/>
      <c r="M19" s="68">
        <v>150</v>
      </c>
      <c r="N19" s="68"/>
      <c r="O19" s="68">
        <v>13</v>
      </c>
      <c r="P19" s="73"/>
      <c r="Q19" s="73"/>
      <c r="R19" s="73">
        <v>120</v>
      </c>
      <c r="S19" s="73"/>
      <c r="T19" s="73">
        <v>11</v>
      </c>
      <c r="U19" s="71"/>
      <c r="V19" s="71"/>
      <c r="W19" s="71">
        <v>90</v>
      </c>
      <c r="X19" s="71"/>
      <c r="Y19" s="71">
        <v>7</v>
      </c>
      <c r="Z19" s="72"/>
      <c r="AA19" s="72"/>
      <c r="AB19" s="72">
        <v>90</v>
      </c>
      <c r="AC19" s="72"/>
      <c r="AD19" s="72">
        <v>7</v>
      </c>
      <c r="AE19" s="69"/>
      <c r="AF19" s="69"/>
      <c r="AG19" s="69">
        <v>90</v>
      </c>
      <c r="AH19" s="69"/>
      <c r="AI19" s="18">
        <v>8</v>
      </c>
      <c r="AJ19" s="19">
        <f>SUM(F19:I19,K19:N19,P19:S19,U19:X19,Z19:AC19,AE19:AH19)</f>
        <v>660</v>
      </c>
      <c r="AK19" s="94">
        <f>SUM(J19,O19,T19,Y19,AD19,AI19)</f>
        <v>58</v>
      </c>
    </row>
    <row r="20" spans="1:37" ht="33.950000000000003" customHeight="1" x14ac:dyDescent="0.25">
      <c r="A20" s="157" t="s">
        <v>42</v>
      </c>
      <c r="B20" s="15" t="s">
        <v>43</v>
      </c>
      <c r="C20" s="60" t="s">
        <v>40</v>
      </c>
      <c r="D20" s="60" t="s">
        <v>41</v>
      </c>
      <c r="E20" s="60"/>
      <c r="F20" s="67"/>
      <c r="G20" s="67"/>
      <c r="H20" s="67">
        <v>180</v>
      </c>
      <c r="I20" s="67"/>
      <c r="J20" s="67">
        <v>9</v>
      </c>
      <c r="K20" s="68"/>
      <c r="L20" s="68"/>
      <c r="M20" s="68">
        <v>150</v>
      </c>
      <c r="N20" s="68"/>
      <c r="O20" s="68">
        <v>9</v>
      </c>
      <c r="P20" s="73"/>
      <c r="Q20" s="73"/>
      <c r="R20" s="73">
        <v>120</v>
      </c>
      <c r="S20" s="73"/>
      <c r="T20" s="73">
        <v>11</v>
      </c>
      <c r="U20" s="71"/>
      <c r="V20" s="71"/>
      <c r="W20" s="71">
        <v>90</v>
      </c>
      <c r="X20" s="71"/>
      <c r="Y20" s="71">
        <v>7</v>
      </c>
      <c r="Z20" s="72"/>
      <c r="AA20" s="72"/>
      <c r="AB20" s="72">
        <v>90</v>
      </c>
      <c r="AC20" s="72"/>
      <c r="AD20" s="72">
        <v>7</v>
      </c>
      <c r="AE20" s="69"/>
      <c r="AF20" s="69"/>
      <c r="AG20" s="69">
        <v>90</v>
      </c>
      <c r="AH20" s="69"/>
      <c r="AI20" s="18">
        <v>8</v>
      </c>
      <c r="AJ20" s="19">
        <f t="shared" ref="AJ20:AJ29" si="1">SUM(F20:I20,K20:N20,P20:S20,U20:X20,Z20:AC20,AE20:AH20)</f>
        <v>720</v>
      </c>
      <c r="AK20" s="94">
        <f t="shared" ref="AK20:AK29" si="2">SUM(J20,O20,T20,Y20,AD20,AI20)</f>
        <v>51</v>
      </c>
    </row>
    <row r="21" spans="1:37" ht="45" x14ac:dyDescent="0.25">
      <c r="A21" s="157"/>
      <c r="B21" s="17" t="s">
        <v>44</v>
      </c>
      <c r="C21" s="60">
        <v>2</v>
      </c>
      <c r="D21" s="60">
        <v>1.2</v>
      </c>
      <c r="E21" s="77"/>
      <c r="F21" s="67"/>
      <c r="G21" s="67"/>
      <c r="H21" s="67">
        <v>60</v>
      </c>
      <c r="I21" s="67"/>
      <c r="J21" s="67">
        <v>3</v>
      </c>
      <c r="K21" s="68"/>
      <c r="L21" s="68"/>
      <c r="M21" s="68">
        <v>60</v>
      </c>
      <c r="N21" s="68"/>
      <c r="O21" s="68">
        <v>4</v>
      </c>
      <c r="P21" s="73"/>
      <c r="Q21" s="73"/>
      <c r="R21" s="73"/>
      <c r="S21" s="73"/>
      <c r="T21" s="73"/>
      <c r="U21" s="71"/>
      <c r="V21" s="71"/>
      <c r="W21" s="71"/>
      <c r="X21" s="71"/>
      <c r="Y21" s="71"/>
      <c r="Z21" s="72"/>
      <c r="AA21" s="72"/>
      <c r="AB21" s="72"/>
      <c r="AC21" s="72"/>
      <c r="AD21" s="72"/>
      <c r="AE21" s="69"/>
      <c r="AF21" s="69"/>
      <c r="AG21" s="69"/>
      <c r="AH21" s="69"/>
      <c r="AI21" s="18"/>
      <c r="AJ21" s="19">
        <f t="shared" si="1"/>
        <v>120</v>
      </c>
      <c r="AK21" s="94">
        <f t="shared" si="2"/>
        <v>7</v>
      </c>
    </row>
    <row r="22" spans="1:37" ht="27" customHeight="1" x14ac:dyDescent="0.25">
      <c r="A22" s="113" t="s">
        <v>45</v>
      </c>
      <c r="B22" s="17" t="s">
        <v>46</v>
      </c>
      <c r="C22" s="60">
        <v>2</v>
      </c>
      <c r="D22" s="60">
        <v>1</v>
      </c>
      <c r="E22" s="60"/>
      <c r="F22" s="67">
        <v>30</v>
      </c>
      <c r="G22" s="67"/>
      <c r="H22" s="67"/>
      <c r="I22" s="67"/>
      <c r="J22" s="67">
        <v>3</v>
      </c>
      <c r="K22" s="68">
        <v>30</v>
      </c>
      <c r="L22" s="68"/>
      <c r="M22" s="68"/>
      <c r="N22" s="68"/>
      <c r="O22" s="68">
        <v>3</v>
      </c>
      <c r="P22" s="73"/>
      <c r="Q22" s="73"/>
      <c r="R22" s="73"/>
      <c r="S22" s="73"/>
      <c r="T22" s="73"/>
      <c r="U22" s="71"/>
      <c r="V22" s="71"/>
      <c r="W22" s="71"/>
      <c r="X22" s="71"/>
      <c r="Y22" s="71"/>
      <c r="Z22" s="72"/>
      <c r="AA22" s="72"/>
      <c r="AB22" s="72"/>
      <c r="AC22" s="72"/>
      <c r="AD22" s="72"/>
      <c r="AE22" s="69"/>
      <c r="AF22" s="69"/>
      <c r="AG22" s="69"/>
      <c r="AH22" s="69"/>
      <c r="AI22" s="69"/>
      <c r="AJ22" s="19">
        <f t="shared" si="1"/>
        <v>60</v>
      </c>
      <c r="AK22" s="94">
        <f t="shared" si="2"/>
        <v>6</v>
      </c>
    </row>
    <row r="23" spans="1:37" ht="48" customHeight="1" x14ac:dyDescent="0.25">
      <c r="A23" s="113" t="s">
        <v>47</v>
      </c>
      <c r="B23" s="17" t="s">
        <v>48</v>
      </c>
      <c r="C23" s="60">
        <v>1</v>
      </c>
      <c r="D23" s="60"/>
      <c r="E23" s="60"/>
      <c r="F23" s="67"/>
      <c r="G23" s="67"/>
      <c r="H23" s="67">
        <v>30</v>
      </c>
      <c r="I23" s="67"/>
      <c r="J23" s="67">
        <v>4</v>
      </c>
      <c r="K23" s="68"/>
      <c r="L23" s="68"/>
      <c r="M23" s="68"/>
      <c r="N23" s="68"/>
      <c r="O23" s="68"/>
      <c r="P23" s="73"/>
      <c r="Q23" s="73"/>
      <c r="R23" s="73"/>
      <c r="S23" s="73"/>
      <c r="T23" s="73"/>
      <c r="U23" s="71"/>
      <c r="V23" s="71"/>
      <c r="W23" s="71"/>
      <c r="X23" s="71"/>
      <c r="Y23" s="71"/>
      <c r="Z23" s="72"/>
      <c r="AA23" s="72"/>
      <c r="AB23" s="72"/>
      <c r="AC23" s="72"/>
      <c r="AD23" s="72"/>
      <c r="AE23" s="69"/>
      <c r="AF23" s="69"/>
      <c r="AG23" s="69"/>
      <c r="AH23" s="69"/>
      <c r="AI23" s="69"/>
      <c r="AJ23" s="19">
        <f t="shared" si="1"/>
        <v>30</v>
      </c>
      <c r="AK23" s="94">
        <f t="shared" si="2"/>
        <v>4</v>
      </c>
    </row>
    <row r="24" spans="1:37" ht="49.5" customHeight="1" x14ac:dyDescent="0.25">
      <c r="A24" s="113" t="s">
        <v>49</v>
      </c>
      <c r="B24" s="41" t="s">
        <v>50</v>
      </c>
      <c r="C24" s="60">
        <v>1</v>
      </c>
      <c r="D24" s="60"/>
      <c r="E24" s="60"/>
      <c r="F24" s="67"/>
      <c r="G24" s="67"/>
      <c r="H24" s="67">
        <v>30</v>
      </c>
      <c r="I24" s="67"/>
      <c r="J24" s="67">
        <v>4</v>
      </c>
      <c r="K24" s="68"/>
      <c r="L24" s="68"/>
      <c r="M24" s="68"/>
      <c r="N24" s="68"/>
      <c r="O24" s="68"/>
      <c r="P24" s="73"/>
      <c r="Q24" s="73"/>
      <c r="R24" s="73"/>
      <c r="S24" s="73"/>
      <c r="T24" s="73"/>
      <c r="U24" s="71"/>
      <c r="V24" s="71"/>
      <c r="W24" s="71"/>
      <c r="X24" s="71"/>
      <c r="Y24" s="71"/>
      <c r="Z24" s="72"/>
      <c r="AA24" s="72"/>
      <c r="AB24" s="72"/>
      <c r="AC24" s="72"/>
      <c r="AD24" s="72"/>
      <c r="AE24" s="69"/>
      <c r="AF24" s="69"/>
      <c r="AG24" s="69"/>
      <c r="AH24" s="69"/>
      <c r="AI24" s="69"/>
      <c r="AJ24" s="19">
        <f t="shared" si="1"/>
        <v>30</v>
      </c>
      <c r="AK24" s="94">
        <f t="shared" si="2"/>
        <v>4</v>
      </c>
    </row>
    <row r="25" spans="1:37" ht="30.75" customHeight="1" x14ac:dyDescent="0.25">
      <c r="A25" s="113" t="s">
        <v>51</v>
      </c>
      <c r="B25" s="41" t="s">
        <v>52</v>
      </c>
      <c r="C25" s="60">
        <v>2</v>
      </c>
      <c r="D25" s="60"/>
      <c r="E25" s="60"/>
      <c r="F25" s="67"/>
      <c r="G25" s="67"/>
      <c r="H25" s="67"/>
      <c r="I25" s="67"/>
      <c r="J25" s="67"/>
      <c r="K25" s="68"/>
      <c r="L25" s="68"/>
      <c r="M25" s="68">
        <v>30</v>
      </c>
      <c r="N25" s="68"/>
      <c r="O25" s="68">
        <v>4</v>
      </c>
      <c r="P25" s="73"/>
      <c r="Q25" s="73"/>
      <c r="R25" s="73"/>
      <c r="S25" s="73"/>
      <c r="T25" s="73"/>
      <c r="U25" s="71"/>
      <c r="V25" s="71"/>
      <c r="W25" s="71"/>
      <c r="X25" s="71"/>
      <c r="Y25" s="71"/>
      <c r="Z25" s="72"/>
      <c r="AA25" s="72"/>
      <c r="AB25" s="72"/>
      <c r="AC25" s="72"/>
      <c r="AD25" s="72"/>
      <c r="AE25" s="69"/>
      <c r="AF25" s="69"/>
      <c r="AG25" s="69"/>
      <c r="AH25" s="69"/>
      <c r="AI25" s="69"/>
      <c r="AJ25" s="19">
        <f t="shared" si="1"/>
        <v>30</v>
      </c>
      <c r="AK25" s="94">
        <f t="shared" si="2"/>
        <v>4</v>
      </c>
    </row>
    <row r="26" spans="1:37" ht="30.75" customHeight="1" x14ac:dyDescent="0.25">
      <c r="A26" s="113" t="s">
        <v>53</v>
      </c>
      <c r="B26" s="50" t="s">
        <v>54</v>
      </c>
      <c r="C26" s="60">
        <v>3</v>
      </c>
      <c r="D26" s="60"/>
      <c r="E26" s="60"/>
      <c r="F26" s="67"/>
      <c r="G26" s="67"/>
      <c r="H26" s="67"/>
      <c r="I26" s="67"/>
      <c r="J26" s="67"/>
      <c r="K26" s="68"/>
      <c r="L26" s="68"/>
      <c r="M26" s="68"/>
      <c r="N26" s="68"/>
      <c r="O26" s="68"/>
      <c r="P26" s="73">
        <v>30</v>
      </c>
      <c r="Q26" s="73"/>
      <c r="R26" s="49"/>
      <c r="S26" s="73"/>
      <c r="T26" s="73">
        <v>3</v>
      </c>
      <c r="U26" s="71"/>
      <c r="V26" s="71"/>
      <c r="W26" s="71"/>
      <c r="X26" s="71"/>
      <c r="Y26" s="71"/>
      <c r="Z26" s="72"/>
      <c r="AA26" s="72"/>
      <c r="AB26" s="72"/>
      <c r="AC26" s="72"/>
      <c r="AD26" s="72"/>
      <c r="AE26" s="69"/>
      <c r="AF26" s="69"/>
      <c r="AG26" s="69"/>
      <c r="AH26" s="69"/>
      <c r="AI26" s="69"/>
      <c r="AJ26" s="19">
        <f t="shared" si="1"/>
        <v>30</v>
      </c>
      <c r="AK26" s="94">
        <f t="shared" si="2"/>
        <v>3</v>
      </c>
    </row>
    <row r="27" spans="1:37" ht="30.75" customHeight="1" x14ac:dyDescent="0.25">
      <c r="A27" s="113" t="s">
        <v>55</v>
      </c>
      <c r="B27" s="41" t="s">
        <v>56</v>
      </c>
      <c r="C27" s="60">
        <v>4</v>
      </c>
      <c r="D27" s="60"/>
      <c r="E27" s="60"/>
      <c r="F27" s="67"/>
      <c r="G27" s="67"/>
      <c r="H27" s="67"/>
      <c r="I27" s="67"/>
      <c r="J27" s="67"/>
      <c r="K27" s="68"/>
      <c r="L27" s="68"/>
      <c r="M27" s="68"/>
      <c r="N27" s="68"/>
      <c r="O27" s="68"/>
      <c r="P27" s="73"/>
      <c r="Q27" s="73"/>
      <c r="R27" s="73"/>
      <c r="S27" s="73"/>
      <c r="T27" s="73"/>
      <c r="U27" s="71"/>
      <c r="V27" s="71"/>
      <c r="W27" s="71">
        <v>30</v>
      </c>
      <c r="X27" s="71"/>
      <c r="Y27" s="71">
        <v>3</v>
      </c>
      <c r="Z27" s="72"/>
      <c r="AA27" s="72"/>
      <c r="AB27" s="72"/>
      <c r="AC27" s="72"/>
      <c r="AD27" s="72"/>
      <c r="AE27" s="69"/>
      <c r="AF27" s="69"/>
      <c r="AG27" s="69"/>
      <c r="AH27" s="69"/>
      <c r="AI27" s="69"/>
      <c r="AJ27" s="19">
        <f t="shared" si="1"/>
        <v>30</v>
      </c>
      <c r="AK27" s="94">
        <f t="shared" si="2"/>
        <v>3</v>
      </c>
    </row>
    <row r="28" spans="1:37" ht="30.75" customHeight="1" x14ac:dyDescent="0.25">
      <c r="A28" s="113" t="s">
        <v>57</v>
      </c>
      <c r="B28" s="41" t="s">
        <v>58</v>
      </c>
      <c r="C28" s="60">
        <v>5</v>
      </c>
      <c r="D28" s="60"/>
      <c r="E28" s="60"/>
      <c r="F28" s="67"/>
      <c r="G28" s="67"/>
      <c r="H28" s="67"/>
      <c r="I28" s="67"/>
      <c r="J28" s="67"/>
      <c r="K28" s="68"/>
      <c r="L28" s="68"/>
      <c r="M28" s="68"/>
      <c r="N28" s="68"/>
      <c r="O28" s="68"/>
      <c r="P28" s="73"/>
      <c r="Q28" s="73"/>
      <c r="R28" s="73"/>
      <c r="S28" s="73"/>
      <c r="T28" s="73"/>
      <c r="U28" s="71"/>
      <c r="V28" s="71"/>
      <c r="W28" s="71"/>
      <c r="X28" s="71"/>
      <c r="Y28" s="71"/>
      <c r="Z28" s="72"/>
      <c r="AA28" s="72"/>
      <c r="AB28" s="72">
        <v>30</v>
      </c>
      <c r="AC28" s="72"/>
      <c r="AD28" s="72">
        <v>3</v>
      </c>
      <c r="AE28" s="69"/>
      <c r="AF28" s="69"/>
      <c r="AG28" s="69"/>
      <c r="AH28" s="69"/>
      <c r="AI28" s="69"/>
      <c r="AJ28" s="19">
        <f t="shared" si="1"/>
        <v>30</v>
      </c>
      <c r="AK28" s="94">
        <f t="shared" si="2"/>
        <v>3</v>
      </c>
    </row>
    <row r="29" spans="1:37" ht="45" x14ac:dyDescent="0.25">
      <c r="A29" s="113" t="s">
        <v>59</v>
      </c>
      <c r="B29" s="41" t="s">
        <v>60</v>
      </c>
      <c r="C29" s="60">
        <v>2</v>
      </c>
      <c r="D29" s="60">
        <v>1</v>
      </c>
      <c r="E29" s="60"/>
      <c r="F29" s="67">
        <v>30</v>
      </c>
      <c r="G29" s="67"/>
      <c r="H29" s="67"/>
      <c r="I29" s="67"/>
      <c r="J29" s="67">
        <v>4</v>
      </c>
      <c r="K29" s="68">
        <v>30</v>
      </c>
      <c r="L29" s="68"/>
      <c r="M29" s="68"/>
      <c r="N29" s="68"/>
      <c r="O29" s="68">
        <v>4</v>
      </c>
      <c r="P29" s="73"/>
      <c r="Q29" s="73"/>
      <c r="R29" s="73"/>
      <c r="S29" s="73"/>
      <c r="T29" s="73"/>
      <c r="U29" s="71"/>
      <c r="V29" s="71"/>
      <c r="W29" s="71"/>
      <c r="X29" s="71"/>
      <c r="Y29" s="71"/>
      <c r="Z29" s="72"/>
      <c r="AA29" s="72"/>
      <c r="AB29" s="72"/>
      <c r="AC29" s="72"/>
      <c r="AD29" s="72"/>
      <c r="AE29" s="69"/>
      <c r="AF29" s="69"/>
      <c r="AG29" s="69"/>
      <c r="AH29" s="69"/>
      <c r="AI29" s="69"/>
      <c r="AJ29" s="19">
        <f t="shared" si="1"/>
        <v>60</v>
      </c>
      <c r="AK29" s="94">
        <f t="shared" si="2"/>
        <v>8</v>
      </c>
    </row>
    <row r="30" spans="1:37" ht="30" x14ac:dyDescent="0.25">
      <c r="A30" s="113" t="s">
        <v>61</v>
      </c>
      <c r="B30" s="50" t="s">
        <v>62</v>
      </c>
      <c r="C30" s="30"/>
      <c r="D30" s="30">
        <v>2</v>
      </c>
      <c r="E30" s="60"/>
      <c r="F30" s="67"/>
      <c r="G30" s="67"/>
      <c r="H30" s="67"/>
      <c r="I30" s="67"/>
      <c r="J30" s="67"/>
      <c r="K30" s="68"/>
      <c r="L30" s="68">
        <v>30</v>
      </c>
      <c r="M30" s="68"/>
      <c r="N30" s="68"/>
      <c r="O30" s="68">
        <v>3</v>
      </c>
      <c r="P30" s="73"/>
      <c r="Q30" s="73"/>
      <c r="R30" s="73"/>
      <c r="S30" s="73"/>
      <c r="T30" s="73"/>
      <c r="U30" s="71"/>
      <c r="V30" s="71"/>
      <c r="W30" s="71"/>
      <c r="X30" s="71"/>
      <c r="Y30" s="71"/>
      <c r="Z30" s="72"/>
      <c r="AA30" s="72"/>
      <c r="AB30" s="72"/>
      <c r="AC30" s="72"/>
      <c r="AD30" s="72"/>
      <c r="AE30" s="69"/>
      <c r="AF30" s="69"/>
      <c r="AG30" s="69"/>
      <c r="AH30" s="69"/>
      <c r="AI30" s="69"/>
      <c r="AJ30" s="19">
        <f>SUM(F30:I30,K30:N30,P30:S30,U30:X30,Z30:AC30,AE30:AH30)</f>
        <v>30</v>
      </c>
      <c r="AK30" s="94">
        <f>SUM(J30,O30,T30,Y30,AD30,AI30)</f>
        <v>3</v>
      </c>
    </row>
    <row r="31" spans="1:37" x14ac:dyDescent="0.25">
      <c r="A31" s="113" t="s">
        <v>63</v>
      </c>
      <c r="B31" s="15" t="s">
        <v>64</v>
      </c>
      <c r="C31" s="30"/>
      <c r="D31" s="30">
        <v>4</v>
      </c>
      <c r="E31" s="60"/>
      <c r="F31" s="67"/>
      <c r="G31" s="67"/>
      <c r="H31" s="67"/>
      <c r="I31" s="67"/>
      <c r="J31" s="67"/>
      <c r="K31" s="68"/>
      <c r="L31" s="68"/>
      <c r="M31" s="68"/>
      <c r="N31" s="68"/>
      <c r="O31" s="68"/>
      <c r="P31" s="73"/>
      <c r="Q31" s="73"/>
      <c r="R31" s="73"/>
      <c r="S31" s="73"/>
      <c r="T31" s="73"/>
      <c r="U31" s="71"/>
      <c r="V31" s="71"/>
      <c r="W31" s="71">
        <v>30</v>
      </c>
      <c r="X31" s="71"/>
      <c r="Y31" s="71">
        <v>2</v>
      </c>
      <c r="Z31" s="72"/>
      <c r="AA31" s="72"/>
      <c r="AB31" s="72"/>
      <c r="AC31" s="72"/>
      <c r="AD31" s="72"/>
      <c r="AE31" s="69"/>
      <c r="AF31" s="69"/>
      <c r="AG31" s="69"/>
      <c r="AH31" s="69"/>
      <c r="AI31" s="69"/>
      <c r="AJ31" s="19">
        <f t="shared" ref="AJ31:AJ37" si="3">SUM(F31:I31,K31:N31,P31:S31,U31:X31,Z31:AC31,AE31:AH31)</f>
        <v>30</v>
      </c>
      <c r="AK31" s="94">
        <f t="shared" ref="AK31:AK37" si="4">SUM(J31,O31,T31,Y31,AD31,AI31)</f>
        <v>2</v>
      </c>
    </row>
    <row r="32" spans="1:37" ht="30" x14ac:dyDescent="0.25">
      <c r="A32" s="113" t="s">
        <v>65</v>
      </c>
      <c r="B32" s="15" t="s">
        <v>66</v>
      </c>
      <c r="C32" s="60">
        <v>5</v>
      </c>
      <c r="D32" s="60">
        <v>3.4</v>
      </c>
      <c r="E32" s="60"/>
      <c r="F32" s="67"/>
      <c r="G32" s="67"/>
      <c r="H32" s="67"/>
      <c r="I32" s="67"/>
      <c r="J32" s="67"/>
      <c r="K32" s="68"/>
      <c r="L32" s="68"/>
      <c r="M32" s="68"/>
      <c r="N32" s="68"/>
      <c r="O32" s="68"/>
      <c r="P32" s="73">
        <v>15</v>
      </c>
      <c r="Q32" s="73"/>
      <c r="R32" s="73"/>
      <c r="S32" s="73"/>
      <c r="T32" s="73">
        <v>2</v>
      </c>
      <c r="U32" s="71">
        <v>30</v>
      </c>
      <c r="V32" s="71"/>
      <c r="W32" s="71"/>
      <c r="X32" s="71"/>
      <c r="Y32" s="71">
        <v>2</v>
      </c>
      <c r="Z32" s="72">
        <v>30</v>
      </c>
      <c r="AA32" s="72"/>
      <c r="AB32" s="72"/>
      <c r="AC32" s="72"/>
      <c r="AD32" s="72">
        <v>3</v>
      </c>
      <c r="AE32" s="69"/>
      <c r="AF32" s="69"/>
      <c r="AG32" s="69"/>
      <c r="AH32" s="69"/>
      <c r="AI32" s="69"/>
      <c r="AJ32" s="19">
        <f t="shared" si="3"/>
        <v>75</v>
      </c>
      <c r="AK32" s="94">
        <f t="shared" si="4"/>
        <v>7</v>
      </c>
    </row>
    <row r="33" spans="1:37" ht="30" x14ac:dyDescent="0.25">
      <c r="A33" s="113" t="s">
        <v>67</v>
      </c>
      <c r="B33" s="15" t="s">
        <v>68</v>
      </c>
      <c r="C33" s="60">
        <v>6</v>
      </c>
      <c r="D33" s="60">
        <v>5</v>
      </c>
      <c r="E33" s="60"/>
      <c r="F33" s="67"/>
      <c r="G33" s="67"/>
      <c r="H33" s="67"/>
      <c r="I33" s="67"/>
      <c r="J33" s="67"/>
      <c r="K33" s="68"/>
      <c r="L33" s="68"/>
      <c r="M33" s="68"/>
      <c r="N33" s="68"/>
      <c r="O33" s="68"/>
      <c r="P33" s="73"/>
      <c r="Q33" s="73"/>
      <c r="R33" s="73"/>
      <c r="S33" s="73"/>
      <c r="T33" s="73"/>
      <c r="U33" s="71"/>
      <c r="V33" s="71"/>
      <c r="W33" s="71"/>
      <c r="X33" s="71"/>
      <c r="Y33" s="71"/>
      <c r="Z33" s="72">
        <v>30</v>
      </c>
      <c r="AA33" s="72"/>
      <c r="AB33" s="72"/>
      <c r="AC33" s="72"/>
      <c r="AD33" s="72">
        <v>3</v>
      </c>
      <c r="AE33" s="69">
        <v>30</v>
      </c>
      <c r="AF33" s="69"/>
      <c r="AG33" s="69"/>
      <c r="AH33" s="69"/>
      <c r="AI33" s="69">
        <v>3</v>
      </c>
      <c r="AJ33" s="19">
        <f t="shared" si="3"/>
        <v>60</v>
      </c>
      <c r="AK33" s="94">
        <f t="shared" si="4"/>
        <v>6</v>
      </c>
    </row>
    <row r="34" spans="1:37" ht="30" x14ac:dyDescent="0.25">
      <c r="A34" s="113" t="s">
        <v>69</v>
      </c>
      <c r="B34" s="14" t="s">
        <v>70</v>
      </c>
      <c r="C34" s="60"/>
      <c r="D34" s="60"/>
      <c r="E34" s="60">
        <v>5.6</v>
      </c>
      <c r="F34" s="67"/>
      <c r="G34" s="67"/>
      <c r="H34" s="67"/>
      <c r="I34" s="67"/>
      <c r="J34" s="67"/>
      <c r="K34" s="68"/>
      <c r="L34" s="68"/>
      <c r="M34" s="68"/>
      <c r="N34" s="68"/>
      <c r="O34" s="68"/>
      <c r="P34" s="20"/>
      <c r="Q34" s="20"/>
      <c r="R34" s="20"/>
      <c r="S34" s="20"/>
      <c r="T34" s="20"/>
      <c r="U34" s="21"/>
      <c r="V34" s="21"/>
      <c r="W34" s="21"/>
      <c r="X34" s="21"/>
      <c r="Y34" s="21"/>
      <c r="Z34" s="22"/>
      <c r="AA34" s="22"/>
      <c r="AB34" s="22"/>
      <c r="AC34" s="72">
        <v>30</v>
      </c>
      <c r="AD34" s="22">
        <v>4</v>
      </c>
      <c r="AE34" s="23"/>
      <c r="AF34" s="23"/>
      <c r="AG34" s="23"/>
      <c r="AH34" s="69">
        <v>30</v>
      </c>
      <c r="AI34" s="23">
        <v>7</v>
      </c>
      <c r="AJ34" s="19">
        <f t="shared" si="3"/>
        <v>60</v>
      </c>
      <c r="AK34" s="94">
        <f t="shared" si="4"/>
        <v>11</v>
      </c>
    </row>
    <row r="35" spans="1:37" ht="30" x14ac:dyDescent="0.25">
      <c r="A35" s="100" t="s">
        <v>71</v>
      </c>
      <c r="B35" s="14" t="s">
        <v>72</v>
      </c>
      <c r="C35" s="60"/>
      <c r="D35" s="60"/>
      <c r="E35" s="60">
        <v>6</v>
      </c>
      <c r="F35" s="67"/>
      <c r="G35" s="67"/>
      <c r="H35" s="67"/>
      <c r="I35" s="67"/>
      <c r="J35" s="67"/>
      <c r="K35" s="68"/>
      <c r="L35" s="68"/>
      <c r="M35" s="68"/>
      <c r="N35" s="68"/>
      <c r="O35" s="52"/>
      <c r="P35" s="20"/>
      <c r="Q35" s="20"/>
      <c r="R35" s="20"/>
      <c r="S35" s="20"/>
      <c r="T35" s="20"/>
      <c r="U35" s="21"/>
      <c r="V35" s="21"/>
      <c r="W35" s="21"/>
      <c r="X35" s="21"/>
      <c r="Y35" s="21"/>
      <c r="Z35" s="22"/>
      <c r="AA35" s="22"/>
      <c r="AB35" s="22"/>
      <c r="AC35" s="53"/>
      <c r="AD35" s="22"/>
      <c r="AE35" s="23"/>
      <c r="AF35" s="23"/>
      <c r="AG35" s="23"/>
      <c r="AH35" s="54"/>
      <c r="AI35" s="23">
        <v>2</v>
      </c>
      <c r="AJ35" s="19">
        <f t="shared" si="3"/>
        <v>0</v>
      </c>
      <c r="AK35" s="94">
        <f t="shared" si="4"/>
        <v>2</v>
      </c>
    </row>
    <row r="36" spans="1:37" ht="15" customHeight="1" x14ac:dyDescent="0.25">
      <c r="A36" s="158" t="s">
        <v>73</v>
      </c>
      <c r="B36" s="132"/>
      <c r="C36" s="60"/>
      <c r="D36" s="60"/>
      <c r="E36" s="60"/>
      <c r="F36" s="64">
        <f t="shared" ref="F36:G36" si="5">SUM(F19,F22:F34)</f>
        <v>60</v>
      </c>
      <c r="G36" s="64">
        <f t="shared" si="5"/>
        <v>0</v>
      </c>
      <c r="H36" s="64">
        <f>SUM(H19,H22:H34)</f>
        <v>180</v>
      </c>
      <c r="I36" s="64">
        <f t="shared" ref="I36:J36" si="6">SUM(I19,I22:I34)</f>
        <v>0</v>
      </c>
      <c r="J36" s="64">
        <f t="shared" si="6"/>
        <v>27</v>
      </c>
      <c r="K36" s="61">
        <f>SUM(K19:K34)</f>
        <v>60</v>
      </c>
      <c r="L36" s="61">
        <f>SUM(L19,L22:L34)</f>
        <v>30</v>
      </c>
      <c r="M36" s="61">
        <f>SUM(M19,M22:M34)</f>
        <v>180</v>
      </c>
      <c r="N36" s="61">
        <f>N19+N31+N32+N33</f>
        <v>0</v>
      </c>
      <c r="O36" s="24">
        <f>SUM(O19,O22:O34)</f>
        <v>27</v>
      </c>
      <c r="P36" s="25">
        <f>SUM(P19,P22:P34)</f>
        <v>45</v>
      </c>
      <c r="Q36" s="25">
        <f>SUM(Q19:Q34)</f>
        <v>0</v>
      </c>
      <c r="R36" s="25">
        <f>SUM(R19,R22:R34)</f>
        <v>120</v>
      </c>
      <c r="S36" s="25">
        <v>0</v>
      </c>
      <c r="T36" s="25">
        <f>SUM(T19,T22:T34)</f>
        <v>16</v>
      </c>
      <c r="U36" s="26">
        <f>SUM(U19,U22:U34)</f>
        <v>30</v>
      </c>
      <c r="V36" s="26">
        <v>0</v>
      </c>
      <c r="W36" s="26">
        <f>SUM(W19,W22:W34)</f>
        <v>150</v>
      </c>
      <c r="X36" s="26">
        <v>0</v>
      </c>
      <c r="Y36" s="26">
        <f>SUM(Y19,Y22:Y34)</f>
        <v>14</v>
      </c>
      <c r="Z36" s="27">
        <f>SUM(Z19,Z22:Z34)</f>
        <v>60</v>
      </c>
      <c r="AA36" s="27">
        <v>0</v>
      </c>
      <c r="AB36" s="27">
        <f>SUM(AB19,AB22:AB34)</f>
        <v>120</v>
      </c>
      <c r="AC36" s="28">
        <f>AC34</f>
        <v>30</v>
      </c>
      <c r="AD36" s="27">
        <f>SUM(AD19,AD22:AD34)</f>
        <v>20</v>
      </c>
      <c r="AE36" s="29">
        <f t="shared" ref="AE36:AH36" si="7">SUM(AE19,AE22:AE35)</f>
        <v>30</v>
      </c>
      <c r="AF36" s="29">
        <f t="shared" si="7"/>
        <v>0</v>
      </c>
      <c r="AG36" s="29">
        <f t="shared" si="7"/>
        <v>90</v>
      </c>
      <c r="AH36" s="29">
        <f t="shared" si="7"/>
        <v>30</v>
      </c>
      <c r="AI36" s="29">
        <f>SUM(AI19,AI22:AI35)</f>
        <v>20</v>
      </c>
      <c r="AJ36" s="70">
        <f t="shared" si="3"/>
        <v>1215</v>
      </c>
      <c r="AK36" s="95">
        <f t="shared" si="4"/>
        <v>124</v>
      </c>
    </row>
    <row r="37" spans="1:37" s="16" customFormat="1" x14ac:dyDescent="0.25">
      <c r="A37" s="149" t="s">
        <v>74</v>
      </c>
      <c r="B37" s="150"/>
      <c r="C37" s="60"/>
      <c r="D37" s="60"/>
      <c r="E37" s="60"/>
      <c r="F37" s="64">
        <f t="shared" ref="F37:G37" si="8">SUM(F20:F34)</f>
        <v>60</v>
      </c>
      <c r="G37" s="64">
        <f t="shared" si="8"/>
        <v>0</v>
      </c>
      <c r="H37" s="64">
        <f>SUM(H20:H34)</f>
        <v>300</v>
      </c>
      <c r="I37" s="64">
        <f t="shared" ref="I37:O37" si="9">SUM(I20:I34)</f>
        <v>0</v>
      </c>
      <c r="J37" s="64">
        <f t="shared" si="9"/>
        <v>27</v>
      </c>
      <c r="K37" s="46">
        <f t="shared" si="9"/>
        <v>60</v>
      </c>
      <c r="L37" s="46">
        <f t="shared" si="9"/>
        <v>30</v>
      </c>
      <c r="M37" s="46">
        <f t="shared" si="9"/>
        <v>240</v>
      </c>
      <c r="N37" s="46">
        <f t="shared" si="9"/>
        <v>0</v>
      </c>
      <c r="O37" s="46">
        <f t="shared" si="9"/>
        <v>27</v>
      </c>
      <c r="P37" s="25">
        <f>SUM(P20:P34)</f>
        <v>45</v>
      </c>
      <c r="Q37" s="25">
        <f>Q36</f>
        <v>0</v>
      </c>
      <c r="R37" s="25">
        <f>SUM(R20:R34)</f>
        <v>120</v>
      </c>
      <c r="S37" s="25">
        <v>0</v>
      </c>
      <c r="T37" s="25">
        <f>SUM(T20:T34)</f>
        <v>16</v>
      </c>
      <c r="U37" s="26">
        <f>SUM(U20:U34)</f>
        <v>30</v>
      </c>
      <c r="V37" s="26">
        <v>0</v>
      </c>
      <c r="W37" s="26">
        <f>SUM(W20:W34)</f>
        <v>150</v>
      </c>
      <c r="X37" s="26">
        <v>0</v>
      </c>
      <c r="Y37" s="26">
        <f>SUM(Y20:Y34)</f>
        <v>14</v>
      </c>
      <c r="Z37" s="27">
        <f>SUM(Z20:Z34)</f>
        <v>60</v>
      </c>
      <c r="AA37" s="27">
        <v>0</v>
      </c>
      <c r="AB37" s="27">
        <f>SUM(AB20:AB34)</f>
        <v>120</v>
      </c>
      <c r="AC37" s="28">
        <f>AC36</f>
        <v>30</v>
      </c>
      <c r="AD37" s="27">
        <f>SUM(AD20:AD34)</f>
        <v>20</v>
      </c>
      <c r="AE37" s="29">
        <f t="shared" ref="AE37:AH37" si="10">SUM(AE20:AE35)</f>
        <v>30</v>
      </c>
      <c r="AF37" s="29">
        <f t="shared" si="10"/>
        <v>0</v>
      </c>
      <c r="AG37" s="29">
        <f t="shared" si="10"/>
        <v>90</v>
      </c>
      <c r="AH37" s="29">
        <f t="shared" si="10"/>
        <v>30</v>
      </c>
      <c r="AI37" s="29">
        <f>SUM(AI20:AI35)</f>
        <v>20</v>
      </c>
      <c r="AJ37" s="70">
        <f t="shared" si="3"/>
        <v>1395</v>
      </c>
      <c r="AK37" s="95">
        <f t="shared" si="4"/>
        <v>124</v>
      </c>
    </row>
    <row r="38" spans="1:37" x14ac:dyDescent="0.25">
      <c r="A38" s="151" t="s">
        <v>75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</row>
    <row r="39" spans="1:37" x14ac:dyDescent="0.25">
      <c r="A39" s="111" t="s">
        <v>76</v>
      </c>
      <c r="B39" s="14" t="s">
        <v>77</v>
      </c>
      <c r="C39" s="60">
        <v>3</v>
      </c>
      <c r="D39" s="60"/>
      <c r="E39" s="60"/>
      <c r="F39" s="67"/>
      <c r="G39" s="67"/>
      <c r="H39" s="67"/>
      <c r="I39" s="67"/>
      <c r="J39" s="67"/>
      <c r="K39" s="68"/>
      <c r="L39" s="68"/>
      <c r="M39" s="68"/>
      <c r="N39" s="68"/>
      <c r="O39" s="68"/>
      <c r="P39" s="73">
        <v>30</v>
      </c>
      <c r="Q39" s="73"/>
      <c r="R39" s="73"/>
      <c r="S39" s="73"/>
      <c r="T39" s="73">
        <v>2</v>
      </c>
      <c r="U39" s="71"/>
      <c r="V39" s="71"/>
      <c r="W39" s="71"/>
      <c r="X39" s="71"/>
      <c r="Y39" s="71"/>
      <c r="Z39" s="72"/>
      <c r="AA39" s="72"/>
      <c r="AB39" s="72"/>
      <c r="AC39" s="72"/>
      <c r="AD39" s="72"/>
      <c r="AE39" s="69"/>
      <c r="AF39" s="69"/>
      <c r="AG39" s="69"/>
      <c r="AH39" s="69"/>
      <c r="AI39" s="69"/>
      <c r="AJ39" s="60">
        <f>F39+G39+H39+I39+K39+L39+N39+M39+P39+Q39+R39+S39+U39+V39+W39+X39+Z39+AA39+AB39+AC39+AE39+AF39+AG39+AH39</f>
        <v>30</v>
      </c>
      <c r="AK39" s="92">
        <f t="shared" ref="AK39:AK44" si="11">J39+O39+T39+Y39+AD39+AI39</f>
        <v>2</v>
      </c>
    </row>
    <row r="40" spans="1:37" ht="63.75" customHeight="1" x14ac:dyDescent="0.25">
      <c r="A40" s="111" t="s">
        <v>78</v>
      </c>
      <c r="B40" s="14" t="s">
        <v>79</v>
      </c>
      <c r="C40" s="30"/>
      <c r="D40" s="30">
        <v>4.5</v>
      </c>
      <c r="E40" s="60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73"/>
      <c r="Q40" s="33"/>
      <c r="R40" s="33"/>
      <c r="S40" s="33"/>
      <c r="T40" s="33"/>
      <c r="U40" s="34"/>
      <c r="V40" s="34"/>
      <c r="W40" s="34">
        <v>30</v>
      </c>
      <c r="X40" s="34"/>
      <c r="Y40" s="34">
        <v>3</v>
      </c>
      <c r="Z40" s="35"/>
      <c r="AA40" s="35"/>
      <c r="AB40" s="35">
        <v>30</v>
      </c>
      <c r="AC40" s="35"/>
      <c r="AD40" s="35">
        <v>3</v>
      </c>
      <c r="AE40" s="69"/>
      <c r="AF40" s="69"/>
      <c r="AG40" s="69"/>
      <c r="AH40" s="69"/>
      <c r="AI40" s="69"/>
      <c r="AJ40" s="60">
        <f>F40+G40+H40+I40+K40+L40+N40+M40+P40+Q40+R40+S40+U40+V40+W40+X40+Z40+AA40+AB40+AC40+AE40+AF40+AG40+AH40</f>
        <v>60</v>
      </c>
      <c r="AK40" s="92">
        <f t="shared" si="11"/>
        <v>6</v>
      </c>
    </row>
    <row r="41" spans="1:37" ht="32.1" customHeight="1" x14ac:dyDescent="0.25">
      <c r="A41" s="111" t="s">
        <v>80</v>
      </c>
      <c r="B41" s="56" t="s">
        <v>81</v>
      </c>
      <c r="C41" s="30"/>
      <c r="D41" s="30">
        <v>3.4</v>
      </c>
      <c r="E41" s="30"/>
      <c r="F41" s="31"/>
      <c r="G41" s="31"/>
      <c r="H41" s="31"/>
      <c r="I41" s="31"/>
      <c r="J41" s="31"/>
      <c r="K41" s="32"/>
      <c r="L41" s="32"/>
      <c r="M41" s="32"/>
      <c r="N41" s="32"/>
      <c r="O41" s="32"/>
      <c r="P41" s="33"/>
      <c r="Q41" s="33"/>
      <c r="R41" s="33">
        <v>30</v>
      </c>
      <c r="S41" s="33"/>
      <c r="T41" s="33">
        <v>2</v>
      </c>
      <c r="U41" s="34"/>
      <c r="V41" s="34"/>
      <c r="W41" s="34">
        <v>30</v>
      </c>
      <c r="X41" s="34"/>
      <c r="Y41" s="34">
        <v>3</v>
      </c>
      <c r="Z41" s="35"/>
      <c r="AA41" s="35"/>
      <c r="AB41" s="35"/>
      <c r="AC41" s="35"/>
      <c r="AD41" s="35"/>
      <c r="AE41" s="36"/>
      <c r="AF41" s="36"/>
      <c r="AG41" s="36"/>
      <c r="AH41" s="36"/>
      <c r="AI41" s="36"/>
      <c r="AJ41" s="30">
        <f>SUM(R41,W41,AB41)</f>
        <v>60</v>
      </c>
      <c r="AK41" s="92">
        <f t="shared" si="11"/>
        <v>5</v>
      </c>
    </row>
    <row r="42" spans="1:37" x14ac:dyDescent="0.25">
      <c r="A42" s="111" t="s">
        <v>82</v>
      </c>
      <c r="B42" s="14" t="s">
        <v>83</v>
      </c>
      <c r="C42" s="30"/>
      <c r="D42" s="30">
        <v>4.5</v>
      </c>
      <c r="E42" s="60"/>
      <c r="F42" s="67"/>
      <c r="G42" s="67"/>
      <c r="H42" s="67"/>
      <c r="I42" s="67"/>
      <c r="J42" s="67"/>
      <c r="K42" s="68"/>
      <c r="L42" s="68"/>
      <c r="M42" s="68"/>
      <c r="N42" s="68"/>
      <c r="O42" s="68"/>
      <c r="P42" s="73"/>
      <c r="Q42" s="33"/>
      <c r="R42" s="33"/>
      <c r="S42" s="33"/>
      <c r="T42" s="33"/>
      <c r="U42" s="34"/>
      <c r="V42" s="34"/>
      <c r="W42" s="34">
        <v>30</v>
      </c>
      <c r="X42" s="34"/>
      <c r="Y42" s="34">
        <v>3</v>
      </c>
      <c r="Z42" s="35"/>
      <c r="AA42" s="35"/>
      <c r="AB42" s="35">
        <v>30</v>
      </c>
      <c r="AC42" s="35"/>
      <c r="AD42" s="35">
        <v>3</v>
      </c>
      <c r="AE42" s="69"/>
      <c r="AF42" s="69"/>
      <c r="AG42" s="69"/>
      <c r="AH42" s="69"/>
      <c r="AI42" s="69"/>
      <c r="AJ42" s="60">
        <f>F42+G42+H42+I42+K42+L42+N42+M42+P42+Q42+R42+S42+U42+V42+W42+X42+Z42+AA42+AB42+AC42+AE42+AF42+AG42+AH42</f>
        <v>60</v>
      </c>
      <c r="AK42" s="92">
        <f t="shared" si="11"/>
        <v>6</v>
      </c>
    </row>
    <row r="43" spans="1:37" ht="30.75" customHeight="1" x14ac:dyDescent="0.25">
      <c r="A43" s="111" t="s">
        <v>84</v>
      </c>
      <c r="B43" s="14" t="s">
        <v>85</v>
      </c>
      <c r="C43" s="30"/>
      <c r="D43" s="30">
        <v>4</v>
      </c>
      <c r="E43" s="60"/>
      <c r="F43" s="67"/>
      <c r="G43" s="67"/>
      <c r="H43" s="67"/>
      <c r="I43" s="67"/>
      <c r="J43" s="67"/>
      <c r="K43" s="68"/>
      <c r="L43" s="68"/>
      <c r="M43" s="68"/>
      <c r="N43" s="68"/>
      <c r="O43" s="68"/>
      <c r="P43" s="73"/>
      <c r="Q43" s="33"/>
      <c r="R43" s="33"/>
      <c r="S43" s="33"/>
      <c r="T43" s="33"/>
      <c r="U43" s="34"/>
      <c r="V43" s="34"/>
      <c r="W43" s="34">
        <v>30</v>
      </c>
      <c r="X43" s="34"/>
      <c r="Y43" s="34">
        <v>3</v>
      </c>
      <c r="Z43" s="35"/>
      <c r="AA43" s="35"/>
      <c r="AB43" s="35"/>
      <c r="AC43" s="35"/>
      <c r="AD43" s="35"/>
      <c r="AE43" s="69"/>
      <c r="AF43" s="69"/>
      <c r="AG43" s="69"/>
      <c r="AH43" s="69"/>
      <c r="AI43" s="69"/>
      <c r="AJ43" s="60">
        <f>F43+G43+H43+I43+K43+L43+N43+M43+P43+Q43+R43+S43+U43+V43+W43+X43+Z43+AA43+AB43+AC43+AE43+AF43+AG43+AH43</f>
        <v>30</v>
      </c>
      <c r="AK43" s="92">
        <f t="shared" si="11"/>
        <v>3</v>
      </c>
    </row>
    <row r="44" spans="1:37" ht="30" customHeight="1" x14ac:dyDescent="0.25">
      <c r="A44" s="111" t="s">
        <v>86</v>
      </c>
      <c r="B44" s="14" t="s">
        <v>87</v>
      </c>
      <c r="C44" s="30"/>
      <c r="D44" s="30">
        <v>5.6</v>
      </c>
      <c r="E44" s="60"/>
      <c r="F44" s="67"/>
      <c r="G44" s="67"/>
      <c r="H44" s="67"/>
      <c r="I44" s="67"/>
      <c r="J44" s="67"/>
      <c r="K44" s="68"/>
      <c r="L44" s="68"/>
      <c r="M44" s="68"/>
      <c r="N44" s="68"/>
      <c r="O44" s="68"/>
      <c r="P44" s="73"/>
      <c r="Q44" s="73"/>
      <c r="R44" s="73"/>
      <c r="S44" s="73"/>
      <c r="T44" s="73"/>
      <c r="U44" s="71"/>
      <c r="V44" s="71"/>
      <c r="W44" s="71"/>
      <c r="X44" s="71"/>
      <c r="Y44" s="71"/>
      <c r="Z44" s="72"/>
      <c r="AA44" s="72"/>
      <c r="AB44" s="72">
        <v>30</v>
      </c>
      <c r="AC44" s="72"/>
      <c r="AD44" s="35">
        <v>2</v>
      </c>
      <c r="AE44" s="69"/>
      <c r="AF44" s="69"/>
      <c r="AG44" s="69">
        <v>30</v>
      </c>
      <c r="AH44" s="69"/>
      <c r="AI44" s="69">
        <v>2</v>
      </c>
      <c r="AJ44" s="60">
        <f>F44+G44+H44+I44+K44+L44+N44+M44+P44+Q44+R44+S44+U44+V44+W44+X44+Z44+AA44+AB44+AC44+AE44+AF44+AG44+AH44</f>
        <v>60</v>
      </c>
      <c r="AK44" s="92">
        <f t="shared" si="11"/>
        <v>4</v>
      </c>
    </row>
    <row r="45" spans="1:37" s="16" customFormat="1" x14ac:dyDescent="0.25">
      <c r="A45" s="149" t="s">
        <v>36</v>
      </c>
      <c r="B45" s="150"/>
      <c r="C45" s="60"/>
      <c r="D45" s="60"/>
      <c r="E45" s="60"/>
      <c r="F45" s="64">
        <f t="shared" ref="F45:AK45" si="12">SUM(F39:F44)</f>
        <v>0</v>
      </c>
      <c r="G45" s="64">
        <f t="shared" si="12"/>
        <v>0</v>
      </c>
      <c r="H45" s="64">
        <f t="shared" si="12"/>
        <v>0</v>
      </c>
      <c r="I45" s="64">
        <f t="shared" si="12"/>
        <v>0</v>
      </c>
      <c r="J45" s="64">
        <f t="shared" si="12"/>
        <v>0</v>
      </c>
      <c r="K45" s="61">
        <f t="shared" si="12"/>
        <v>0</v>
      </c>
      <c r="L45" s="61">
        <f t="shared" si="12"/>
        <v>0</v>
      </c>
      <c r="M45" s="61">
        <f t="shared" si="12"/>
        <v>0</v>
      </c>
      <c r="N45" s="61">
        <f t="shared" si="12"/>
        <v>0</v>
      </c>
      <c r="O45" s="61">
        <f t="shared" si="12"/>
        <v>0</v>
      </c>
      <c r="P45" s="65">
        <f t="shared" si="12"/>
        <v>30</v>
      </c>
      <c r="Q45" s="65">
        <f t="shared" si="12"/>
        <v>0</v>
      </c>
      <c r="R45" s="65">
        <f t="shared" si="12"/>
        <v>30</v>
      </c>
      <c r="S45" s="65">
        <f t="shared" si="12"/>
        <v>0</v>
      </c>
      <c r="T45" s="65">
        <f t="shared" si="12"/>
        <v>4</v>
      </c>
      <c r="U45" s="62">
        <f t="shared" si="12"/>
        <v>0</v>
      </c>
      <c r="V45" s="62">
        <f t="shared" si="12"/>
        <v>0</v>
      </c>
      <c r="W45" s="62">
        <f t="shared" si="12"/>
        <v>120</v>
      </c>
      <c r="X45" s="62">
        <f t="shared" si="12"/>
        <v>0</v>
      </c>
      <c r="Y45" s="62">
        <f t="shared" si="12"/>
        <v>12</v>
      </c>
      <c r="Z45" s="66">
        <f t="shared" si="12"/>
        <v>0</v>
      </c>
      <c r="AA45" s="66">
        <f t="shared" si="12"/>
        <v>0</v>
      </c>
      <c r="AB45" s="66">
        <f t="shared" si="12"/>
        <v>90</v>
      </c>
      <c r="AC45" s="66">
        <f t="shared" si="12"/>
        <v>0</v>
      </c>
      <c r="AD45" s="66">
        <f t="shared" si="12"/>
        <v>8</v>
      </c>
      <c r="AE45" s="63">
        <f t="shared" si="12"/>
        <v>0</v>
      </c>
      <c r="AF45" s="63">
        <f t="shared" si="12"/>
        <v>0</v>
      </c>
      <c r="AG45" s="63">
        <f t="shared" si="12"/>
        <v>30</v>
      </c>
      <c r="AH45" s="63">
        <f t="shared" si="12"/>
        <v>0</v>
      </c>
      <c r="AI45" s="63">
        <f t="shared" si="12"/>
        <v>2</v>
      </c>
      <c r="AJ45" s="74">
        <f t="shared" si="12"/>
        <v>300</v>
      </c>
      <c r="AK45" s="93">
        <f t="shared" si="12"/>
        <v>26</v>
      </c>
    </row>
    <row r="46" spans="1:37" s="16" customFormat="1" x14ac:dyDescent="0.25">
      <c r="A46" s="162" t="s">
        <v>88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4"/>
    </row>
    <row r="47" spans="1:37" s="37" customFormat="1" ht="30" x14ac:dyDescent="0.25">
      <c r="A47" s="96" t="s">
        <v>89</v>
      </c>
      <c r="B47" s="14" t="s">
        <v>90</v>
      </c>
      <c r="C47" s="30"/>
      <c r="D47" s="30" t="s">
        <v>27</v>
      </c>
      <c r="E47" s="30"/>
      <c r="F47" s="31"/>
      <c r="G47" s="31"/>
      <c r="H47" s="31"/>
      <c r="I47" s="31"/>
      <c r="J47" s="31"/>
      <c r="K47" s="32"/>
      <c r="L47" s="32"/>
      <c r="M47" s="32"/>
      <c r="N47" s="32"/>
      <c r="O47" s="32"/>
      <c r="P47" s="33"/>
      <c r="Q47" s="33"/>
      <c r="R47" s="33">
        <v>30</v>
      </c>
      <c r="S47" s="33"/>
      <c r="T47" s="33">
        <v>2</v>
      </c>
      <c r="U47" s="34"/>
      <c r="V47" s="34"/>
      <c r="W47" s="34">
        <v>30</v>
      </c>
      <c r="X47" s="34"/>
      <c r="Y47" s="34">
        <v>3</v>
      </c>
      <c r="Z47" s="35"/>
      <c r="AA47" s="35"/>
      <c r="AB47" s="35">
        <v>30</v>
      </c>
      <c r="AC47" s="35"/>
      <c r="AD47" s="35">
        <v>3</v>
      </c>
      <c r="AE47" s="36"/>
      <c r="AF47" s="36"/>
      <c r="AG47" s="36">
        <v>30</v>
      </c>
      <c r="AH47" s="36"/>
      <c r="AI47" s="36">
        <v>2</v>
      </c>
      <c r="AJ47" s="30">
        <f t="shared" ref="AJ47:AJ51" si="13">F47+G47+H47+I47+K47+L47+N47+M47+P47+Q47+R47+S47+U47+V47+W47+X47+Z47+AA47+AB47+AC47+AE47+AF47+AG47+AH47</f>
        <v>120</v>
      </c>
      <c r="AK47" s="97">
        <f>J47+O47+T47+Y47+AD47+AI47</f>
        <v>10</v>
      </c>
    </row>
    <row r="48" spans="1:37" s="37" customFormat="1" ht="30" x14ac:dyDescent="0.25">
      <c r="A48" s="96" t="s">
        <v>91</v>
      </c>
      <c r="B48" s="14" t="s">
        <v>92</v>
      </c>
      <c r="C48" s="30"/>
      <c r="D48" s="30">
        <v>3.4</v>
      </c>
      <c r="E48" s="30"/>
      <c r="F48" s="31"/>
      <c r="G48" s="31"/>
      <c r="H48" s="31"/>
      <c r="I48" s="31"/>
      <c r="J48" s="31"/>
      <c r="K48" s="32"/>
      <c r="L48" s="32"/>
      <c r="M48" s="32"/>
      <c r="N48" s="32"/>
      <c r="O48" s="32"/>
      <c r="P48" s="33">
        <v>30</v>
      </c>
      <c r="Q48" s="33"/>
      <c r="R48" s="33"/>
      <c r="S48" s="33"/>
      <c r="T48" s="33">
        <v>2</v>
      </c>
      <c r="U48" s="34"/>
      <c r="V48" s="34"/>
      <c r="W48" s="34">
        <v>30</v>
      </c>
      <c r="X48" s="34"/>
      <c r="Y48" s="34">
        <v>3</v>
      </c>
      <c r="Z48" s="35"/>
      <c r="AA48" s="35"/>
      <c r="AB48" s="35"/>
      <c r="AC48" s="35"/>
      <c r="AD48" s="35"/>
      <c r="AE48" s="36"/>
      <c r="AF48" s="36"/>
      <c r="AG48" s="36"/>
      <c r="AH48" s="36"/>
      <c r="AI48" s="36"/>
      <c r="AJ48" s="30">
        <f t="shared" si="13"/>
        <v>60</v>
      </c>
      <c r="AK48" s="97">
        <f>J48+O48+T48+Y48+AD48+AI48</f>
        <v>5</v>
      </c>
    </row>
    <row r="49" spans="1:37" s="37" customFormat="1" x14ac:dyDescent="0.25">
      <c r="A49" s="96" t="s">
        <v>93</v>
      </c>
      <c r="B49" s="14" t="s">
        <v>94</v>
      </c>
      <c r="C49" s="30">
        <v>4</v>
      </c>
      <c r="D49" s="30"/>
      <c r="E49" s="30"/>
      <c r="F49" s="31"/>
      <c r="G49" s="31"/>
      <c r="H49" s="31"/>
      <c r="I49" s="31"/>
      <c r="J49" s="31"/>
      <c r="K49" s="32"/>
      <c r="L49" s="32"/>
      <c r="M49" s="32"/>
      <c r="N49" s="32"/>
      <c r="O49" s="32"/>
      <c r="P49" s="33"/>
      <c r="Q49" s="33"/>
      <c r="R49" s="33"/>
      <c r="S49" s="33"/>
      <c r="T49" s="33"/>
      <c r="U49" s="34">
        <v>30</v>
      </c>
      <c r="V49" s="34"/>
      <c r="W49" s="34"/>
      <c r="X49" s="34"/>
      <c r="Y49" s="34">
        <v>3</v>
      </c>
      <c r="Z49" s="35"/>
      <c r="AA49" s="35"/>
      <c r="AB49" s="35"/>
      <c r="AC49" s="35"/>
      <c r="AD49" s="35"/>
      <c r="AE49" s="36"/>
      <c r="AF49" s="36"/>
      <c r="AG49" s="36"/>
      <c r="AH49" s="36"/>
      <c r="AI49" s="36"/>
      <c r="AJ49" s="30">
        <f t="shared" si="13"/>
        <v>30</v>
      </c>
      <c r="AK49" s="97">
        <f>J49+O49+T49+Y49+AD49+AI49</f>
        <v>3</v>
      </c>
    </row>
    <row r="50" spans="1:37" s="37" customFormat="1" ht="30" x14ac:dyDescent="0.25">
      <c r="A50" s="96" t="s">
        <v>95</v>
      </c>
      <c r="B50" s="14" t="s">
        <v>96</v>
      </c>
      <c r="C50" s="30"/>
      <c r="D50" s="30">
        <v>4.5</v>
      </c>
      <c r="E50" s="30"/>
      <c r="F50" s="31"/>
      <c r="G50" s="31"/>
      <c r="H50" s="31"/>
      <c r="I50" s="31"/>
      <c r="J50" s="31"/>
      <c r="K50" s="32"/>
      <c r="L50" s="32"/>
      <c r="M50" s="32"/>
      <c r="N50" s="32"/>
      <c r="O50" s="32"/>
      <c r="P50" s="33"/>
      <c r="Q50" s="33"/>
      <c r="R50" s="33"/>
      <c r="S50" s="33"/>
      <c r="T50" s="33"/>
      <c r="U50" s="34"/>
      <c r="V50" s="34">
        <v>30</v>
      </c>
      <c r="W50" s="34"/>
      <c r="X50" s="34"/>
      <c r="Y50" s="34">
        <v>3</v>
      </c>
      <c r="Z50" s="35"/>
      <c r="AA50" s="35">
        <v>30</v>
      </c>
      <c r="AB50" s="35"/>
      <c r="AC50" s="35"/>
      <c r="AD50" s="35">
        <v>2</v>
      </c>
      <c r="AE50" s="36"/>
      <c r="AF50" s="36"/>
      <c r="AG50" s="36"/>
      <c r="AH50" s="36"/>
      <c r="AI50" s="36"/>
      <c r="AJ50" s="30">
        <f t="shared" si="13"/>
        <v>60</v>
      </c>
      <c r="AK50" s="97">
        <f>J50+O50+T50+Y50+AD50+AI50</f>
        <v>5</v>
      </c>
    </row>
    <row r="51" spans="1:37" s="37" customFormat="1" ht="30" x14ac:dyDescent="0.25">
      <c r="A51" s="96" t="s">
        <v>97</v>
      </c>
      <c r="B51" s="14" t="s">
        <v>98</v>
      </c>
      <c r="C51" s="30"/>
      <c r="D51" s="30">
        <v>5</v>
      </c>
      <c r="E51" s="30"/>
      <c r="F51" s="31"/>
      <c r="G51" s="31"/>
      <c r="H51" s="31"/>
      <c r="I51" s="31"/>
      <c r="J51" s="31"/>
      <c r="K51" s="32"/>
      <c r="L51" s="32"/>
      <c r="M51" s="32"/>
      <c r="N51" s="32"/>
      <c r="O51" s="32"/>
      <c r="P51" s="33"/>
      <c r="Q51" s="33"/>
      <c r="R51" s="33"/>
      <c r="S51" s="33"/>
      <c r="T51" s="33"/>
      <c r="U51" s="34"/>
      <c r="V51" s="34"/>
      <c r="W51" s="34"/>
      <c r="X51" s="34"/>
      <c r="Y51" s="34"/>
      <c r="Z51" s="35"/>
      <c r="AA51" s="35"/>
      <c r="AB51" s="35">
        <v>30</v>
      </c>
      <c r="AC51" s="35"/>
      <c r="AD51" s="35">
        <v>3</v>
      </c>
      <c r="AE51" s="36"/>
      <c r="AF51" s="36"/>
      <c r="AG51" s="36"/>
      <c r="AH51" s="36"/>
      <c r="AI51" s="36"/>
      <c r="AJ51" s="30">
        <f t="shared" si="13"/>
        <v>30</v>
      </c>
      <c r="AK51" s="97">
        <f>J51+O51+T51+Y51+AD51+AI51</f>
        <v>3</v>
      </c>
    </row>
    <row r="52" spans="1:37" s="37" customFormat="1" x14ac:dyDescent="0.25">
      <c r="A52" s="158" t="s">
        <v>36</v>
      </c>
      <c r="B52" s="132"/>
      <c r="C52" s="60"/>
      <c r="D52" s="60"/>
      <c r="E52" s="60"/>
      <c r="F52" s="64">
        <f t="shared" ref="F52:AD52" si="14">SUM(F47:F51)</f>
        <v>0</v>
      </c>
      <c r="G52" s="64">
        <f t="shared" si="14"/>
        <v>0</v>
      </c>
      <c r="H52" s="64">
        <f t="shared" si="14"/>
        <v>0</v>
      </c>
      <c r="I52" s="64">
        <f t="shared" si="14"/>
        <v>0</v>
      </c>
      <c r="J52" s="64">
        <f t="shared" si="14"/>
        <v>0</v>
      </c>
      <c r="K52" s="46">
        <f t="shared" si="14"/>
        <v>0</v>
      </c>
      <c r="L52" s="46">
        <f t="shared" si="14"/>
        <v>0</v>
      </c>
      <c r="M52" s="46">
        <f t="shared" si="14"/>
        <v>0</v>
      </c>
      <c r="N52" s="46">
        <f t="shared" si="14"/>
        <v>0</v>
      </c>
      <c r="O52" s="46">
        <f t="shared" si="14"/>
        <v>0</v>
      </c>
      <c r="P52" s="45">
        <f t="shared" si="14"/>
        <v>30</v>
      </c>
      <c r="Q52" s="45">
        <f t="shared" si="14"/>
        <v>0</v>
      </c>
      <c r="R52" s="45">
        <f t="shared" si="14"/>
        <v>30</v>
      </c>
      <c r="S52" s="45">
        <f t="shared" si="14"/>
        <v>0</v>
      </c>
      <c r="T52" s="45">
        <f t="shared" si="14"/>
        <v>4</v>
      </c>
      <c r="U52" s="44">
        <f t="shared" si="14"/>
        <v>30</v>
      </c>
      <c r="V52" s="44">
        <f t="shared" si="14"/>
        <v>30</v>
      </c>
      <c r="W52" s="44">
        <f t="shared" si="14"/>
        <v>60</v>
      </c>
      <c r="X52" s="44">
        <f t="shared" si="14"/>
        <v>0</v>
      </c>
      <c r="Y52" s="44">
        <f t="shared" si="14"/>
        <v>12</v>
      </c>
      <c r="Z52" s="47">
        <f t="shared" si="14"/>
        <v>0</v>
      </c>
      <c r="AA52" s="47">
        <f t="shared" si="14"/>
        <v>30</v>
      </c>
      <c r="AB52" s="47">
        <f t="shared" si="14"/>
        <v>60</v>
      </c>
      <c r="AC52" s="47">
        <f t="shared" si="14"/>
        <v>0</v>
      </c>
      <c r="AD52" s="47">
        <f t="shared" si="14"/>
        <v>8</v>
      </c>
      <c r="AE52" s="51">
        <f t="shared" ref="AE52:AK52" si="15">SUM(AE47:AE51)</f>
        <v>0</v>
      </c>
      <c r="AF52" s="51">
        <f t="shared" si="15"/>
        <v>0</v>
      </c>
      <c r="AG52" s="51">
        <f t="shared" si="15"/>
        <v>30</v>
      </c>
      <c r="AH52" s="51">
        <f t="shared" si="15"/>
        <v>0</v>
      </c>
      <c r="AI52" s="51">
        <f t="shared" si="15"/>
        <v>2</v>
      </c>
      <c r="AJ52" s="43">
        <f t="shared" si="15"/>
        <v>300</v>
      </c>
      <c r="AK52" s="98">
        <f t="shared" si="15"/>
        <v>26</v>
      </c>
    </row>
    <row r="53" spans="1:37" ht="19.5" customHeight="1" x14ac:dyDescent="0.25">
      <c r="A53" s="159" t="s">
        <v>99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</row>
    <row r="54" spans="1:37" ht="12.75" customHeight="1" x14ac:dyDescent="0.25">
      <c r="A54" s="123" t="s">
        <v>100</v>
      </c>
      <c r="B54" s="121" t="s">
        <v>101</v>
      </c>
      <c r="C54" s="30"/>
      <c r="D54" s="30">
        <v>3.6</v>
      </c>
      <c r="E54" s="30"/>
      <c r="F54" s="31"/>
      <c r="G54" s="31"/>
      <c r="H54" s="31"/>
      <c r="I54" s="31"/>
      <c r="J54" s="31"/>
      <c r="K54" s="32"/>
      <c r="L54" s="32"/>
      <c r="M54" s="32"/>
      <c r="N54" s="32"/>
      <c r="O54" s="32"/>
      <c r="P54" s="33">
        <v>30</v>
      </c>
      <c r="Q54" s="33"/>
      <c r="R54" s="33"/>
      <c r="S54" s="33"/>
      <c r="T54" s="33">
        <v>2</v>
      </c>
      <c r="U54" s="34"/>
      <c r="V54" s="34"/>
      <c r="W54" s="34"/>
      <c r="X54" s="34"/>
      <c r="Y54" s="34"/>
      <c r="Z54" s="35"/>
      <c r="AA54" s="35"/>
      <c r="AB54" s="35"/>
      <c r="AC54" s="35"/>
      <c r="AD54" s="35"/>
      <c r="AE54" s="36">
        <v>30</v>
      </c>
      <c r="AF54" s="36"/>
      <c r="AG54" s="36"/>
      <c r="AH54" s="36"/>
      <c r="AI54" s="36">
        <v>2</v>
      </c>
      <c r="AJ54" s="30">
        <f>F54+G54+H54+I54+K54+L54+N54+M54+P54+Q54+R54+S54+U54+V54+W54+X54+Z54+AA54+AB54+AC54+AE54+AF54+AG54+AH54</f>
        <v>60</v>
      </c>
      <c r="AK54" s="97">
        <f>J54+O54+T54+Y54+AD54+AI54</f>
        <v>4</v>
      </c>
    </row>
    <row r="55" spans="1:37" ht="12.75" customHeight="1" x14ac:dyDescent="0.25">
      <c r="A55" s="124"/>
      <c r="B55" s="122"/>
      <c r="C55" s="30"/>
      <c r="D55" s="30">
        <v>3</v>
      </c>
      <c r="E55" s="30"/>
      <c r="F55" s="31"/>
      <c r="G55" s="31"/>
      <c r="H55" s="31"/>
      <c r="I55" s="31"/>
      <c r="J55" s="31"/>
      <c r="K55" s="32"/>
      <c r="L55" s="32"/>
      <c r="M55" s="32"/>
      <c r="N55" s="32"/>
      <c r="O55" s="32"/>
      <c r="P55" s="33"/>
      <c r="Q55" s="33"/>
      <c r="R55" s="33">
        <v>30</v>
      </c>
      <c r="S55" s="33"/>
      <c r="T55" s="33">
        <v>2</v>
      </c>
      <c r="U55" s="34"/>
      <c r="V55" s="34"/>
      <c r="W55" s="34"/>
      <c r="X55" s="34"/>
      <c r="Y55" s="34"/>
      <c r="Z55" s="35"/>
      <c r="AA55" s="35"/>
      <c r="AB55" s="35"/>
      <c r="AC55" s="35"/>
      <c r="AD55" s="35"/>
      <c r="AE55" s="36"/>
      <c r="AF55" s="36"/>
      <c r="AG55" s="36"/>
      <c r="AH55" s="36"/>
      <c r="AI55" s="36"/>
      <c r="AJ55" s="30">
        <f t="shared" ref="AJ55:AJ58" si="16">F55+G55+H55+I55+K55+L55+N55+M55+P55+Q55+R55+S55+U55+V55+W55+X55+Z55+AA55+AB55+AC55+AE55+AF55+AG55+AH55</f>
        <v>30</v>
      </c>
      <c r="AK55" s="97">
        <f t="shared" ref="AK55:AK58" si="17">J55+O55+T55+Y55+AD55+AI55</f>
        <v>2</v>
      </c>
    </row>
    <row r="56" spans="1:37" ht="15" customHeight="1" x14ac:dyDescent="0.25">
      <c r="A56" s="99" t="s">
        <v>102</v>
      </c>
      <c r="B56" s="42" t="s">
        <v>103</v>
      </c>
      <c r="C56" s="30"/>
      <c r="D56" s="30">
        <v>3</v>
      </c>
      <c r="E56" s="30"/>
      <c r="F56" s="31"/>
      <c r="G56" s="31"/>
      <c r="H56" s="31"/>
      <c r="I56" s="31"/>
      <c r="J56" s="31"/>
      <c r="K56" s="32"/>
      <c r="L56" s="32"/>
      <c r="M56" s="32"/>
      <c r="N56" s="32"/>
      <c r="O56" s="32"/>
      <c r="P56" s="33"/>
      <c r="Q56" s="33">
        <v>30</v>
      </c>
      <c r="R56" s="33"/>
      <c r="S56" s="33"/>
      <c r="T56" s="33">
        <v>2</v>
      </c>
      <c r="U56" s="34"/>
      <c r="V56" s="34"/>
      <c r="W56" s="34"/>
      <c r="X56" s="34"/>
      <c r="Y56" s="34"/>
      <c r="Z56" s="35"/>
      <c r="AA56" s="35"/>
      <c r="AB56" s="35"/>
      <c r="AC56" s="35"/>
      <c r="AD56" s="35"/>
      <c r="AE56" s="36"/>
      <c r="AF56" s="36"/>
      <c r="AG56" s="36"/>
      <c r="AH56" s="36"/>
      <c r="AI56" s="36"/>
      <c r="AJ56" s="30">
        <f t="shared" si="16"/>
        <v>30</v>
      </c>
      <c r="AK56" s="97">
        <f t="shared" si="17"/>
        <v>2</v>
      </c>
    </row>
    <row r="57" spans="1:37" s="40" customFormat="1" ht="30" customHeight="1" x14ac:dyDescent="0.25">
      <c r="A57" s="100" t="s">
        <v>104</v>
      </c>
      <c r="B57" s="42" t="s">
        <v>105</v>
      </c>
      <c r="C57" s="30"/>
      <c r="D57" s="30">
        <v>6</v>
      </c>
      <c r="E57" s="30"/>
      <c r="F57" s="31"/>
      <c r="G57" s="31"/>
      <c r="H57" s="31"/>
      <c r="I57" s="31"/>
      <c r="J57" s="31"/>
      <c r="K57" s="32"/>
      <c r="L57" s="32"/>
      <c r="M57" s="32"/>
      <c r="N57" s="32"/>
      <c r="O57" s="32"/>
      <c r="P57" s="33"/>
      <c r="Q57" s="33"/>
      <c r="R57" s="33"/>
      <c r="S57" s="33"/>
      <c r="T57" s="33"/>
      <c r="U57" s="34"/>
      <c r="V57" s="34"/>
      <c r="W57" s="34"/>
      <c r="X57" s="34"/>
      <c r="Y57" s="34"/>
      <c r="Z57" s="35"/>
      <c r="AA57" s="35"/>
      <c r="AB57" s="35"/>
      <c r="AC57" s="35"/>
      <c r="AD57" s="35"/>
      <c r="AE57" s="36">
        <v>30</v>
      </c>
      <c r="AF57" s="36"/>
      <c r="AG57" s="36"/>
      <c r="AH57" s="36"/>
      <c r="AI57" s="36">
        <v>2</v>
      </c>
      <c r="AJ57" s="30">
        <f t="shared" si="16"/>
        <v>30</v>
      </c>
      <c r="AK57" s="97">
        <f t="shared" si="17"/>
        <v>2</v>
      </c>
    </row>
    <row r="58" spans="1:37" ht="15" customHeight="1" x14ac:dyDescent="0.25">
      <c r="A58" s="165" t="s">
        <v>36</v>
      </c>
      <c r="B58" s="166"/>
      <c r="C58" s="74"/>
      <c r="D58" s="74"/>
      <c r="E58" s="74"/>
      <c r="F58" s="64">
        <f t="shared" ref="F58:O58" si="18">SUM(F54:F54)</f>
        <v>0</v>
      </c>
      <c r="G58" s="64">
        <f t="shared" si="18"/>
        <v>0</v>
      </c>
      <c r="H58" s="64">
        <f t="shared" si="18"/>
        <v>0</v>
      </c>
      <c r="I58" s="64">
        <f t="shared" si="18"/>
        <v>0</v>
      </c>
      <c r="J58" s="64">
        <f t="shared" si="18"/>
        <v>0</v>
      </c>
      <c r="K58" s="61">
        <f t="shared" si="18"/>
        <v>0</v>
      </c>
      <c r="L58" s="61">
        <f t="shared" si="18"/>
        <v>0</v>
      </c>
      <c r="M58" s="61">
        <f t="shared" si="18"/>
        <v>0</v>
      </c>
      <c r="N58" s="61">
        <f t="shared" si="18"/>
        <v>0</v>
      </c>
      <c r="O58" s="61">
        <f t="shared" si="18"/>
        <v>0</v>
      </c>
      <c r="P58" s="65">
        <f t="shared" ref="P58:S58" si="19">SUM(P54:P57)</f>
        <v>30</v>
      </c>
      <c r="Q58" s="65">
        <f t="shared" si="19"/>
        <v>30</v>
      </c>
      <c r="R58" s="65">
        <f t="shared" si="19"/>
        <v>30</v>
      </c>
      <c r="S58" s="65">
        <f t="shared" si="19"/>
        <v>0</v>
      </c>
      <c r="T58" s="65">
        <f>SUM(T54:T57)</f>
        <v>6</v>
      </c>
      <c r="U58" s="62">
        <f t="shared" ref="U58:AC58" si="20">SUM(U54:U54)</f>
        <v>0</v>
      </c>
      <c r="V58" s="62">
        <f t="shared" si="20"/>
        <v>0</v>
      </c>
      <c r="W58" s="62">
        <f t="shared" si="20"/>
        <v>0</v>
      </c>
      <c r="X58" s="62">
        <f t="shared" si="20"/>
        <v>0</v>
      </c>
      <c r="Y58" s="62">
        <f t="shared" si="20"/>
        <v>0</v>
      </c>
      <c r="Z58" s="66">
        <f t="shared" si="20"/>
        <v>0</v>
      </c>
      <c r="AA58" s="66">
        <f t="shared" si="20"/>
        <v>0</v>
      </c>
      <c r="AB58" s="66">
        <f t="shared" si="20"/>
        <v>0</v>
      </c>
      <c r="AC58" s="66">
        <f t="shared" si="20"/>
        <v>0</v>
      </c>
      <c r="AD58" s="66">
        <f>SUM(AD54:AD57)</f>
        <v>0</v>
      </c>
      <c r="AE58" s="63">
        <f>SUM(AE54:AE57)</f>
        <v>60</v>
      </c>
      <c r="AF58" s="63">
        <f>SUM(AF54:AF54)</f>
        <v>0</v>
      </c>
      <c r="AG58" s="63">
        <f>SUM(AG54:AG54)</f>
        <v>0</v>
      </c>
      <c r="AH58" s="63">
        <f>SUM(AH54:AH54)</f>
        <v>0</v>
      </c>
      <c r="AI58" s="63">
        <f>SUM(AI54:AI57)</f>
        <v>4</v>
      </c>
      <c r="AJ58" s="86">
        <f t="shared" si="16"/>
        <v>150</v>
      </c>
      <c r="AK58" s="101">
        <f t="shared" si="17"/>
        <v>10</v>
      </c>
    </row>
    <row r="59" spans="1:37" ht="32.25" customHeight="1" x14ac:dyDescent="0.25">
      <c r="A59" s="115" t="s">
        <v>106</v>
      </c>
      <c r="B59" s="116"/>
      <c r="C59" s="116"/>
      <c r="D59" s="116"/>
      <c r="E59" s="117"/>
      <c r="F59" s="65">
        <f t="shared" ref="F59:O59" si="21">F17+F36+F45+F58</f>
        <v>90</v>
      </c>
      <c r="G59" s="65">
        <f t="shared" si="21"/>
        <v>0</v>
      </c>
      <c r="H59" s="65">
        <f t="shared" si="21"/>
        <v>180</v>
      </c>
      <c r="I59" s="65">
        <f t="shared" si="21"/>
        <v>0</v>
      </c>
      <c r="J59" s="65">
        <f t="shared" si="21"/>
        <v>30</v>
      </c>
      <c r="K59" s="38">
        <f t="shared" si="21"/>
        <v>90</v>
      </c>
      <c r="L59" s="38">
        <f t="shared" si="21"/>
        <v>30</v>
      </c>
      <c r="M59" s="38">
        <f t="shared" si="21"/>
        <v>210</v>
      </c>
      <c r="N59" s="38">
        <f t="shared" si="21"/>
        <v>0</v>
      </c>
      <c r="O59" s="38">
        <f t="shared" si="21"/>
        <v>30</v>
      </c>
      <c r="P59" s="65">
        <f>SUM(P17+P36+P45+P58)</f>
        <v>105</v>
      </c>
      <c r="Q59" s="65">
        <f t="shared" ref="Q59:AI59" si="22">Q17+Q36+Q45+Q58</f>
        <v>30</v>
      </c>
      <c r="R59" s="65">
        <f t="shared" si="22"/>
        <v>270</v>
      </c>
      <c r="S59" s="65">
        <f t="shared" si="22"/>
        <v>0</v>
      </c>
      <c r="T59" s="65">
        <f t="shared" si="22"/>
        <v>30</v>
      </c>
      <c r="U59" s="38">
        <f t="shared" si="22"/>
        <v>30</v>
      </c>
      <c r="V59" s="38">
        <f t="shared" si="22"/>
        <v>0</v>
      </c>
      <c r="W59" s="38">
        <f t="shared" si="22"/>
        <v>330</v>
      </c>
      <c r="X59" s="38">
        <f t="shared" si="22"/>
        <v>0</v>
      </c>
      <c r="Y59" s="38">
        <f t="shared" si="22"/>
        <v>30</v>
      </c>
      <c r="Z59" s="65">
        <f t="shared" si="22"/>
        <v>60</v>
      </c>
      <c r="AA59" s="65">
        <f t="shared" si="22"/>
        <v>0</v>
      </c>
      <c r="AB59" s="65">
        <f t="shared" si="22"/>
        <v>240</v>
      </c>
      <c r="AC59" s="65">
        <f t="shared" si="22"/>
        <v>30</v>
      </c>
      <c r="AD59" s="65">
        <f t="shared" si="22"/>
        <v>30</v>
      </c>
      <c r="AE59" s="38">
        <f t="shared" si="22"/>
        <v>120</v>
      </c>
      <c r="AF59" s="38">
        <f t="shared" si="22"/>
        <v>0</v>
      </c>
      <c r="AG59" s="38">
        <f t="shared" si="22"/>
        <v>150</v>
      </c>
      <c r="AH59" s="38">
        <f t="shared" si="22"/>
        <v>30</v>
      </c>
      <c r="AI59" s="38">
        <f t="shared" si="22"/>
        <v>30</v>
      </c>
      <c r="AJ59" s="74">
        <f>F59+G59+H59+I59+K59+L59+N59+M59+P59+Q59+R59+S59+U59+V59+W59+X59+Z59+AA59+AB59+AC59+AE59+AF59+AG59+AH59</f>
        <v>1995</v>
      </c>
      <c r="AK59" s="93">
        <f>J59+O59+T59+Y59+AD59+AI59</f>
        <v>180</v>
      </c>
    </row>
    <row r="60" spans="1:37" ht="33.75" customHeight="1" x14ac:dyDescent="0.25">
      <c r="A60" s="115" t="s">
        <v>107</v>
      </c>
      <c r="B60" s="116"/>
      <c r="C60" s="116"/>
      <c r="D60" s="116"/>
      <c r="E60" s="117"/>
      <c r="F60" s="64">
        <f t="shared" ref="F60:AI60" si="23">F17+F37+F45+F58</f>
        <v>90</v>
      </c>
      <c r="G60" s="64">
        <f t="shared" si="23"/>
        <v>0</v>
      </c>
      <c r="H60" s="64">
        <f t="shared" si="23"/>
        <v>300</v>
      </c>
      <c r="I60" s="64">
        <f t="shared" si="23"/>
        <v>0</v>
      </c>
      <c r="J60" s="64">
        <f t="shared" si="23"/>
        <v>30</v>
      </c>
      <c r="K60" s="61">
        <f t="shared" si="23"/>
        <v>90</v>
      </c>
      <c r="L60" s="61">
        <f t="shared" si="23"/>
        <v>30</v>
      </c>
      <c r="M60" s="61">
        <f t="shared" si="23"/>
        <v>270</v>
      </c>
      <c r="N60" s="61">
        <f t="shared" si="23"/>
        <v>0</v>
      </c>
      <c r="O60" s="61">
        <f t="shared" si="23"/>
        <v>30</v>
      </c>
      <c r="P60" s="65">
        <f t="shared" si="23"/>
        <v>105</v>
      </c>
      <c r="Q60" s="65">
        <f t="shared" si="23"/>
        <v>30</v>
      </c>
      <c r="R60" s="65">
        <f t="shared" si="23"/>
        <v>270</v>
      </c>
      <c r="S60" s="65">
        <f t="shared" si="23"/>
        <v>0</v>
      </c>
      <c r="T60" s="65">
        <f t="shared" si="23"/>
        <v>30</v>
      </c>
      <c r="U60" s="62">
        <f t="shared" si="23"/>
        <v>30</v>
      </c>
      <c r="V60" s="62">
        <f t="shared" si="23"/>
        <v>0</v>
      </c>
      <c r="W60" s="62">
        <f t="shared" si="23"/>
        <v>330</v>
      </c>
      <c r="X60" s="62">
        <f t="shared" si="23"/>
        <v>0</v>
      </c>
      <c r="Y60" s="62">
        <f t="shared" si="23"/>
        <v>30</v>
      </c>
      <c r="Z60" s="66">
        <f t="shared" si="23"/>
        <v>60</v>
      </c>
      <c r="AA60" s="66">
        <f t="shared" si="23"/>
        <v>0</v>
      </c>
      <c r="AB60" s="66">
        <f t="shared" si="23"/>
        <v>240</v>
      </c>
      <c r="AC60" s="66">
        <f t="shared" si="23"/>
        <v>30</v>
      </c>
      <c r="AD60" s="66">
        <f t="shared" si="23"/>
        <v>30</v>
      </c>
      <c r="AE60" s="63">
        <f t="shared" si="23"/>
        <v>120</v>
      </c>
      <c r="AF60" s="63">
        <f t="shared" si="23"/>
        <v>0</v>
      </c>
      <c r="AG60" s="63">
        <f t="shared" si="23"/>
        <v>150</v>
      </c>
      <c r="AH60" s="63">
        <f t="shared" si="23"/>
        <v>30</v>
      </c>
      <c r="AI60" s="63">
        <f t="shared" si="23"/>
        <v>30</v>
      </c>
      <c r="AJ60" s="74">
        <f>F60+G60+H60+I60+K60+L60+N60+M60+P60+Q60+R60+S60+U60+V60+W60+X60+Z60+AA60+AB60+AC60+AE60+AF60+AG60+AH60</f>
        <v>2175</v>
      </c>
      <c r="AK60" s="93">
        <f>J60+O60+T60+Y60+AD60+AI60</f>
        <v>180</v>
      </c>
    </row>
    <row r="61" spans="1:37" ht="32.25" customHeight="1" x14ac:dyDescent="0.25">
      <c r="A61" s="115" t="s">
        <v>108</v>
      </c>
      <c r="B61" s="116"/>
      <c r="C61" s="116"/>
      <c r="D61" s="116"/>
      <c r="E61" s="117"/>
      <c r="F61" s="65">
        <f t="shared" ref="F61:AI61" si="24">SUM(F17,F36,F52,F58)</f>
        <v>90</v>
      </c>
      <c r="G61" s="65">
        <f t="shared" si="24"/>
        <v>0</v>
      </c>
      <c r="H61" s="65">
        <f t="shared" si="24"/>
        <v>180</v>
      </c>
      <c r="I61" s="65">
        <f t="shared" si="24"/>
        <v>0</v>
      </c>
      <c r="J61" s="65">
        <f t="shared" si="24"/>
        <v>30</v>
      </c>
      <c r="K61" s="38">
        <f t="shared" si="24"/>
        <v>90</v>
      </c>
      <c r="L61" s="38">
        <f t="shared" si="24"/>
        <v>30</v>
      </c>
      <c r="M61" s="38">
        <f t="shared" si="24"/>
        <v>210</v>
      </c>
      <c r="N61" s="38">
        <f t="shared" si="24"/>
        <v>0</v>
      </c>
      <c r="O61" s="38">
        <f t="shared" si="24"/>
        <v>30</v>
      </c>
      <c r="P61" s="65">
        <f t="shared" si="24"/>
        <v>105</v>
      </c>
      <c r="Q61" s="65">
        <f t="shared" si="24"/>
        <v>30</v>
      </c>
      <c r="R61" s="65">
        <f t="shared" si="24"/>
        <v>270</v>
      </c>
      <c r="S61" s="65">
        <f t="shared" si="24"/>
        <v>0</v>
      </c>
      <c r="T61" s="65">
        <f t="shared" si="24"/>
        <v>30</v>
      </c>
      <c r="U61" s="38">
        <f t="shared" si="24"/>
        <v>60</v>
      </c>
      <c r="V61" s="38">
        <f t="shared" si="24"/>
        <v>30</v>
      </c>
      <c r="W61" s="38">
        <f t="shared" si="24"/>
        <v>270</v>
      </c>
      <c r="X61" s="38">
        <f t="shared" si="24"/>
        <v>0</v>
      </c>
      <c r="Y61" s="38">
        <f t="shared" si="24"/>
        <v>30</v>
      </c>
      <c r="Z61" s="65">
        <f t="shared" si="24"/>
        <v>60</v>
      </c>
      <c r="AA61" s="65">
        <f t="shared" si="24"/>
        <v>30</v>
      </c>
      <c r="AB61" s="65">
        <f t="shared" si="24"/>
        <v>210</v>
      </c>
      <c r="AC61" s="65">
        <f t="shared" si="24"/>
        <v>30</v>
      </c>
      <c r="AD61" s="65">
        <f t="shared" si="24"/>
        <v>30</v>
      </c>
      <c r="AE61" s="38">
        <f t="shared" si="24"/>
        <v>120</v>
      </c>
      <c r="AF61" s="38">
        <f t="shared" si="24"/>
        <v>0</v>
      </c>
      <c r="AG61" s="38">
        <f t="shared" si="24"/>
        <v>150</v>
      </c>
      <c r="AH61" s="38">
        <f t="shared" si="24"/>
        <v>30</v>
      </c>
      <c r="AI61" s="38">
        <f t="shared" si="24"/>
        <v>30</v>
      </c>
      <c r="AJ61" s="74">
        <f>SUM(F61:I61,K61:N61,P61:S61,U61:X61,Z61:AC61,AE61:AH61)</f>
        <v>1995</v>
      </c>
      <c r="AK61" s="93">
        <f>SUM(J61,O61,T61,Y61,AD61,AI61)</f>
        <v>180</v>
      </c>
    </row>
    <row r="62" spans="1:37" ht="27.75" customHeight="1" thickBot="1" x14ac:dyDescent="0.3">
      <c r="A62" s="118" t="s">
        <v>109</v>
      </c>
      <c r="B62" s="119"/>
      <c r="C62" s="119"/>
      <c r="D62" s="119"/>
      <c r="E62" s="120"/>
      <c r="F62" s="102">
        <f t="shared" ref="F62:AI62" si="25">SUM(F17,F37,F52,F58)</f>
        <v>90</v>
      </c>
      <c r="G62" s="102">
        <f t="shared" si="25"/>
        <v>0</v>
      </c>
      <c r="H62" s="102">
        <f t="shared" si="25"/>
        <v>300</v>
      </c>
      <c r="I62" s="102">
        <f t="shared" si="25"/>
        <v>0</v>
      </c>
      <c r="J62" s="102">
        <f t="shared" si="25"/>
        <v>30</v>
      </c>
      <c r="K62" s="103">
        <f t="shared" si="25"/>
        <v>90</v>
      </c>
      <c r="L62" s="103">
        <f t="shared" si="25"/>
        <v>30</v>
      </c>
      <c r="M62" s="103">
        <f t="shared" si="25"/>
        <v>270</v>
      </c>
      <c r="N62" s="103">
        <f t="shared" si="25"/>
        <v>0</v>
      </c>
      <c r="O62" s="103">
        <f t="shared" si="25"/>
        <v>30</v>
      </c>
      <c r="P62" s="104">
        <f t="shared" si="25"/>
        <v>105</v>
      </c>
      <c r="Q62" s="104">
        <f t="shared" si="25"/>
        <v>30</v>
      </c>
      <c r="R62" s="104">
        <f t="shared" si="25"/>
        <v>270</v>
      </c>
      <c r="S62" s="104">
        <f t="shared" si="25"/>
        <v>0</v>
      </c>
      <c r="T62" s="104">
        <f t="shared" si="25"/>
        <v>30</v>
      </c>
      <c r="U62" s="105">
        <f t="shared" si="25"/>
        <v>60</v>
      </c>
      <c r="V62" s="105">
        <f t="shared" si="25"/>
        <v>30</v>
      </c>
      <c r="W62" s="105">
        <f t="shared" si="25"/>
        <v>270</v>
      </c>
      <c r="X62" s="105">
        <f t="shared" si="25"/>
        <v>0</v>
      </c>
      <c r="Y62" s="105">
        <f t="shared" si="25"/>
        <v>30</v>
      </c>
      <c r="Z62" s="106">
        <f t="shared" si="25"/>
        <v>60</v>
      </c>
      <c r="AA62" s="106">
        <f t="shared" si="25"/>
        <v>30</v>
      </c>
      <c r="AB62" s="106">
        <f t="shared" si="25"/>
        <v>210</v>
      </c>
      <c r="AC62" s="106">
        <f t="shared" si="25"/>
        <v>30</v>
      </c>
      <c r="AD62" s="106">
        <f t="shared" si="25"/>
        <v>30</v>
      </c>
      <c r="AE62" s="107">
        <f t="shared" si="25"/>
        <v>120</v>
      </c>
      <c r="AF62" s="107">
        <f t="shared" si="25"/>
        <v>0</v>
      </c>
      <c r="AG62" s="107">
        <f t="shared" si="25"/>
        <v>150</v>
      </c>
      <c r="AH62" s="107">
        <f t="shared" si="25"/>
        <v>30</v>
      </c>
      <c r="AI62" s="107">
        <f t="shared" si="25"/>
        <v>30</v>
      </c>
      <c r="AJ62" s="108">
        <f>SUM(F62:I62,K62:N62,P62:S62,U62:X62,Z62:AC62,AE62:AH62)</f>
        <v>2175</v>
      </c>
      <c r="AK62" s="109">
        <f>SUM(J62,O62,T62,Y62,AD62,AI62)</f>
        <v>180</v>
      </c>
    </row>
    <row r="63" spans="1:37" ht="20.100000000000001" customHeight="1" x14ac:dyDescent="0.25">
      <c r="A63" s="7"/>
      <c r="B63" s="39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20.100000000000001" customHeight="1" x14ac:dyDescent="0.25">
      <c r="A64" s="7"/>
      <c r="B64" s="85" t="s">
        <v>110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</row>
    <row r="65" spans="1:37" ht="20.100000000000001" customHeight="1" x14ac:dyDescent="0.25">
      <c r="A65" s="7"/>
      <c r="B65" s="85" t="s">
        <v>119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</row>
    <row r="66" spans="1:37" ht="20.100000000000001" customHeight="1" x14ac:dyDescent="0.25">
      <c r="A66" s="7"/>
      <c r="B66" s="85" t="s">
        <v>120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</row>
    <row r="67" spans="1:37" ht="20.100000000000001" customHeight="1" x14ac:dyDescent="0.25">
      <c r="A67" s="7"/>
      <c r="B67" s="85" t="s">
        <v>121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</row>
    <row r="68" spans="1:37" ht="15" customHeight="1" x14ac:dyDescent="0.25">
      <c r="A68" s="7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</row>
    <row r="69" spans="1:37" ht="15" customHeight="1" x14ac:dyDescent="0.25">
      <c r="A69" s="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</row>
    <row r="70" spans="1:37" ht="15" customHeight="1" x14ac:dyDescent="0.25">
      <c r="A70" s="7"/>
      <c r="B70" s="79"/>
      <c r="C70" s="79"/>
      <c r="D70" s="76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7"/>
      <c r="AH70" s="77"/>
      <c r="AI70" s="77"/>
      <c r="AJ70" s="77"/>
      <c r="AK70" s="77"/>
    </row>
    <row r="71" spans="1:37" ht="15" customHeight="1" x14ac:dyDescent="0.25">
      <c r="A71" s="7"/>
      <c r="B71" s="79"/>
      <c r="C71" s="79"/>
      <c r="D71" s="80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9"/>
      <c r="Z71" s="79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</row>
    <row r="72" spans="1:37" ht="15" customHeight="1" x14ac:dyDescent="0.25">
      <c r="A72" s="7"/>
      <c r="B72" s="79"/>
      <c r="C72" s="79"/>
      <c r="D72" s="80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9"/>
      <c r="Z72" s="79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</row>
    <row r="73" spans="1:37" ht="15" customHeight="1" x14ac:dyDescent="0.25">
      <c r="A73" s="7"/>
      <c r="B73" s="79"/>
      <c r="C73" s="79"/>
      <c r="D73" s="80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9"/>
      <c r="Z73" s="79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</row>
    <row r="74" spans="1:37" ht="15" customHeight="1" x14ac:dyDescent="0.25">
      <c r="A74" s="7"/>
      <c r="B74" s="79"/>
      <c r="C74" s="79"/>
      <c r="D74" s="80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9"/>
      <c r="Z74" s="79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</row>
    <row r="75" spans="1:37" ht="15" customHeight="1" x14ac:dyDescent="0.25">
      <c r="A75" s="7"/>
      <c r="B75" s="79"/>
      <c r="C75" s="79"/>
      <c r="D75" s="80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9"/>
      <c r="Z75" s="79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</row>
    <row r="76" spans="1:37" ht="15" customHeight="1" x14ac:dyDescent="0.25">
      <c r="A76" s="7"/>
      <c r="B76" s="79"/>
      <c r="C76" s="79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79"/>
      <c r="V76" s="79"/>
      <c r="W76" s="79"/>
      <c r="X76" s="79"/>
      <c r="Y76" s="77"/>
      <c r="Z76" s="77"/>
      <c r="AA76" s="77"/>
      <c r="AB76" s="77"/>
      <c r="AC76" s="77"/>
      <c r="AD76" s="77"/>
      <c r="AE76" s="77"/>
      <c r="AF76" s="82"/>
      <c r="AG76" s="82"/>
      <c r="AH76" s="82"/>
      <c r="AI76" s="82"/>
      <c r="AJ76" s="82"/>
      <c r="AK76" s="82"/>
    </row>
    <row r="77" spans="1:37" ht="15" customHeight="1" x14ac:dyDescent="0.25">
      <c r="A77" s="7"/>
      <c r="B77" s="79"/>
      <c r="C77" s="79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3"/>
      <c r="T77" s="83"/>
      <c r="U77" s="79"/>
      <c r="V77" s="79"/>
      <c r="W77" s="79"/>
      <c r="X77" s="79"/>
      <c r="Y77" s="84"/>
      <c r="Z77" s="84"/>
      <c r="AA77" s="77"/>
      <c r="AB77" s="77"/>
      <c r="AC77" s="77"/>
      <c r="AD77" s="77"/>
      <c r="AE77" s="77"/>
      <c r="AF77" s="82"/>
      <c r="AG77" s="82"/>
      <c r="AH77" s="82"/>
      <c r="AI77" s="82"/>
      <c r="AJ77" s="82"/>
      <c r="AK77" s="82"/>
    </row>
    <row r="78" spans="1:37" ht="15" customHeight="1" x14ac:dyDescent="0.25"/>
    <row r="79" spans="1:37" ht="15" customHeight="1" x14ac:dyDescent="0.25"/>
    <row r="80" spans="1:37" ht="15" customHeight="1" x14ac:dyDescent="0.25"/>
  </sheetData>
  <sheetProtection selectLockedCells="1" selectUnlockedCells="1"/>
  <mergeCells count="71">
    <mergeCell ref="A52:B52"/>
    <mergeCell ref="A53:AK53"/>
    <mergeCell ref="A36:B36"/>
    <mergeCell ref="A37:B37"/>
    <mergeCell ref="A38:AK38"/>
    <mergeCell ref="A45:B45"/>
    <mergeCell ref="A46:AK46"/>
    <mergeCell ref="A20:A21"/>
    <mergeCell ref="AC11:AC13"/>
    <mergeCell ref="AD11:AD13"/>
    <mergeCell ref="AE11:AE13"/>
    <mergeCell ref="AF11:AF13"/>
    <mergeCell ref="Q11:Q13"/>
    <mergeCell ref="R11:R13"/>
    <mergeCell ref="S11:S13"/>
    <mergeCell ref="T11:T13"/>
    <mergeCell ref="AI11:AI13"/>
    <mergeCell ref="AJ11:AJ13"/>
    <mergeCell ref="AK11:AK13"/>
    <mergeCell ref="A17:B17"/>
    <mergeCell ref="A18:AK18"/>
    <mergeCell ref="U11:U13"/>
    <mergeCell ref="V11:V13"/>
    <mergeCell ref="AG11:AG13"/>
    <mergeCell ref="AH11:AH13"/>
    <mergeCell ref="W11:W13"/>
    <mergeCell ref="X11:X13"/>
    <mergeCell ref="Y11:Y13"/>
    <mergeCell ref="Z11:Z13"/>
    <mergeCell ref="AA11:AA13"/>
    <mergeCell ref="AB11:AB13"/>
    <mergeCell ref="P11:P13"/>
    <mergeCell ref="AE8:AI8"/>
    <mergeCell ref="A10:AK10"/>
    <mergeCell ref="A11:A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A1:AK1"/>
    <mergeCell ref="A6:E6"/>
    <mergeCell ref="F6:AK6"/>
    <mergeCell ref="A7:A9"/>
    <mergeCell ref="B7:B9"/>
    <mergeCell ref="C7:E8"/>
    <mergeCell ref="F7:O7"/>
    <mergeCell ref="P7:Y7"/>
    <mergeCell ref="Z7:AI7"/>
    <mergeCell ref="AJ7:AJ9"/>
    <mergeCell ref="AK7:AK9"/>
    <mergeCell ref="F8:J8"/>
    <mergeCell ref="K8:O8"/>
    <mergeCell ref="P8:T8"/>
    <mergeCell ref="U8:Y8"/>
    <mergeCell ref="Z8:AD8"/>
    <mergeCell ref="A59:E59"/>
    <mergeCell ref="A60:E60"/>
    <mergeCell ref="A61:E61"/>
    <mergeCell ref="A62:E62"/>
    <mergeCell ref="B54:B55"/>
    <mergeCell ref="A54:A55"/>
    <mergeCell ref="A58:B58"/>
  </mergeCells>
  <phoneticPr fontId="11" type="noConversion"/>
  <pageMargins left="0.7" right="0.7" top="0.75" bottom="0.75" header="0.51180555555555551" footer="0.51180555555555551"/>
  <pageSetup paperSize="9" scale="62" firstPageNumber="0" fitToHeight="0" orientation="landscape" horizontalDpi="300" verticalDpi="300" r:id="rId1"/>
  <headerFooter alignWithMargins="0"/>
  <rowBreaks count="2" manualBreakCount="2">
    <brk id="28" max="36" man="1"/>
    <brk id="5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"/>
  <sheetViews>
    <sheetView view="pageBreakPreview" workbookViewId="0">
      <selection sqref="A1:E2"/>
    </sheetView>
  </sheetViews>
  <sheetFormatPr defaultRowHeight="15" x14ac:dyDescent="0.25"/>
  <cols>
    <col min="4" max="4" width="2" customWidth="1"/>
    <col min="5" max="5" width="0" hidden="1" customWidth="1"/>
  </cols>
  <sheetData>
    <row r="1" spans="1:21" ht="12.75" customHeight="1" x14ac:dyDescent="0.25">
      <c r="A1" s="132"/>
      <c r="B1" s="132"/>
      <c r="C1" s="132"/>
      <c r="D1" s="132"/>
      <c r="E1" s="132"/>
      <c r="F1" s="144" t="s">
        <v>111</v>
      </c>
      <c r="G1" s="144"/>
      <c r="H1" s="144"/>
      <c r="I1" s="144"/>
      <c r="J1" s="144"/>
      <c r="K1" s="144"/>
      <c r="L1" s="144"/>
      <c r="M1" s="144"/>
      <c r="N1" s="144" t="s">
        <v>112</v>
      </c>
      <c r="O1" s="144"/>
      <c r="P1" s="144"/>
      <c r="Q1" s="144"/>
      <c r="R1" s="144"/>
      <c r="S1" s="144"/>
      <c r="T1" s="144"/>
      <c r="U1" s="144"/>
    </row>
    <row r="2" spans="1:21" ht="12.75" customHeight="1" x14ac:dyDescent="0.25">
      <c r="A2" s="132"/>
      <c r="B2" s="132"/>
      <c r="C2" s="132"/>
      <c r="D2" s="132"/>
      <c r="E2" s="132"/>
      <c r="F2" s="144" t="s">
        <v>113</v>
      </c>
      <c r="G2" s="144"/>
      <c r="H2" s="144" t="s">
        <v>114</v>
      </c>
      <c r="I2" s="144"/>
      <c r="J2" s="144" t="s">
        <v>115</v>
      </c>
      <c r="K2" s="144"/>
      <c r="L2" s="144"/>
      <c r="M2" s="144"/>
      <c r="N2" s="144" t="s">
        <v>113</v>
      </c>
      <c r="O2" s="144"/>
      <c r="P2" s="144" t="s">
        <v>114</v>
      </c>
      <c r="Q2" s="144"/>
      <c r="R2" s="144" t="s">
        <v>115</v>
      </c>
      <c r="S2" s="144"/>
      <c r="T2" s="144"/>
      <c r="U2" s="144"/>
    </row>
    <row r="3" spans="1:21" ht="15" customHeight="1" x14ac:dyDescent="0.25">
      <c r="A3" s="167" t="s">
        <v>116</v>
      </c>
      <c r="B3" s="167"/>
      <c r="C3" s="167"/>
      <c r="D3" s="167"/>
      <c r="E3" s="167"/>
      <c r="F3" s="144">
        <f>'Program studiów - siatki'!F60+'Program studiów - siatki'!K60+'Program studiów - siatki'!P60+'Program studiów - siatki'!U60+'Program studiów - siatki'!Z60+'Program studiów - siatki'!AE60</f>
        <v>495</v>
      </c>
      <c r="G3" s="144"/>
      <c r="H3" s="144"/>
      <c r="I3" s="144"/>
      <c r="J3" s="144"/>
      <c r="K3" s="144"/>
      <c r="L3" s="168">
        <f>F3/(F3+J4+F5)</f>
        <v>0.38823529411764707</v>
      </c>
      <c r="M3" s="168"/>
      <c r="N3" s="144" t="e">
        <f>'Program studiów - siatki'!#REF!+'Program studiów - siatki'!#REF!+'Program studiów - siatki'!#REF!+'Program studiów - siatki'!#REF!+'Program studiów - siatki'!#REF!+'Program studiów - siatki'!#REF!</f>
        <v>#REF!</v>
      </c>
      <c r="O3" s="144"/>
      <c r="P3" s="144"/>
      <c r="Q3" s="144"/>
      <c r="R3" s="144"/>
      <c r="S3" s="144"/>
      <c r="T3" s="168" t="e">
        <f>N3/(N3+R4+N5)</f>
        <v>#REF!</v>
      </c>
      <c r="U3" s="168"/>
    </row>
    <row r="4" spans="1:21" ht="15" customHeight="1" x14ac:dyDescent="0.25">
      <c r="A4" s="167" t="s">
        <v>117</v>
      </c>
      <c r="B4" s="167"/>
      <c r="C4" s="167"/>
      <c r="D4" s="167"/>
      <c r="E4" s="167"/>
      <c r="F4" s="144">
        <f>'Program studiów - siatki'!H59+'Program studiów - siatki'!M59+'Program studiów - siatki'!R59+'Program studiów - siatki'!W59+'Program studiów - siatki'!AB59+'Program studiów - siatki'!AG59</f>
        <v>1380</v>
      </c>
      <c r="G4" s="144"/>
      <c r="H4" s="144">
        <f>'Program studiów - siatki'!H60+'Program studiów - siatki'!M60+'Program studiów - siatki'!R60+'Program studiów - siatki'!W60+'Program studiów - siatki'!AB60+'Program studiów - siatki'!AG60</f>
        <v>1560</v>
      </c>
      <c r="I4" s="144"/>
      <c r="J4" s="144">
        <f>F4-('Program studiów - siatki'!H19+'Program studiów - siatki'!M19+'Program studiów - siatki'!R19+'Program studiów - siatki'!W19+'Program studiów - siatki'!AB19+'Program studiów - siatki'!AG19)</f>
        <v>720</v>
      </c>
      <c r="K4" s="144"/>
      <c r="L4" s="168">
        <f>(J4+F5)/(F3+J4+F5)</f>
        <v>0.61176470588235299</v>
      </c>
      <c r="M4" s="168"/>
      <c r="N4" s="144" t="e">
        <f>'Program studiów - siatki'!#REF!+'Program studiów - siatki'!#REF!+'Program studiów - siatki'!#REF!+'Program studiów - siatki'!#REF!+'Program studiów - siatki'!#REF!+'Program studiów - siatki'!#REF!</f>
        <v>#REF!</v>
      </c>
      <c r="O4" s="144"/>
      <c r="P4" s="144" t="e">
        <f>'Program studiów - siatki'!#REF!+'Program studiów - siatki'!#REF!+'Program studiów - siatki'!#REF!+'Program studiów - siatki'!#REF!+'Program studiów - siatki'!#REF!+'Program studiów - siatki'!#REF!</f>
        <v>#REF!</v>
      </c>
      <c r="Q4" s="144"/>
      <c r="R4" s="144" t="e">
        <f>N4-('Program studiów - siatki'!H19+'Program studiów - siatki'!M19+'Program studiów - siatki'!R19+'Program studiów - siatki'!W19+'Program studiów - siatki'!AB19+'Program studiów - siatki'!AG19)</f>
        <v>#REF!</v>
      </c>
      <c r="S4" s="144"/>
      <c r="T4" s="168" t="e">
        <f>(R4+N5)/(N3+R4+N5)</f>
        <v>#REF!</v>
      </c>
      <c r="U4" s="168"/>
    </row>
    <row r="5" spans="1:21" ht="15" customHeight="1" x14ac:dyDescent="0.25">
      <c r="A5" s="167" t="s">
        <v>118</v>
      </c>
      <c r="B5" s="167"/>
      <c r="C5" s="167"/>
      <c r="D5" s="167"/>
      <c r="E5" s="167"/>
      <c r="F5" s="144">
        <f>'Program studiów - siatki'!AC59+'Program studiów - siatki'!AH59</f>
        <v>60</v>
      </c>
      <c r="G5" s="144"/>
      <c r="H5" s="144"/>
      <c r="I5" s="144"/>
      <c r="J5" s="144"/>
      <c r="K5" s="144"/>
      <c r="L5" s="168"/>
      <c r="M5" s="168"/>
      <c r="N5" s="144" t="e">
        <f>'Program studiów - siatki'!#REF!+'Program studiów - siatki'!#REF!</f>
        <v>#REF!</v>
      </c>
      <c r="O5" s="144"/>
      <c r="P5" s="144"/>
      <c r="Q5" s="144"/>
      <c r="R5" s="144"/>
      <c r="S5" s="144"/>
      <c r="T5" s="168"/>
      <c r="U5" s="168"/>
    </row>
  </sheetData>
  <sheetProtection selectLockedCells="1" selectUnlockedCells="1"/>
  <mergeCells count="28">
    <mergeCell ref="A4:E4"/>
    <mergeCell ref="F4:G4"/>
    <mergeCell ref="H4:I4"/>
    <mergeCell ref="J4:K4"/>
    <mergeCell ref="L4:M5"/>
    <mergeCell ref="N4:O4"/>
    <mergeCell ref="T2:U2"/>
    <mergeCell ref="A3:E3"/>
    <mergeCell ref="F3:K3"/>
    <mergeCell ref="L3:M3"/>
    <mergeCell ref="N3:S3"/>
    <mergeCell ref="T3:U3"/>
    <mergeCell ref="A1:E2"/>
    <mergeCell ref="F1:M1"/>
    <mergeCell ref="P4:Q4"/>
    <mergeCell ref="R4:S4"/>
    <mergeCell ref="T4:U5"/>
    <mergeCell ref="A5:E5"/>
    <mergeCell ref="F5:K5"/>
    <mergeCell ref="N5:S5"/>
    <mergeCell ref="N1:U1"/>
    <mergeCell ref="P2:Q2"/>
    <mergeCell ref="R2:S2"/>
    <mergeCell ref="F2:G2"/>
    <mergeCell ref="H2:I2"/>
    <mergeCell ref="J2:K2"/>
    <mergeCell ref="L2:M2"/>
    <mergeCell ref="N2:O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0280C7F9E3BA43B4E4429FA5A4D552" ma:contentTypeVersion="7" ma:contentTypeDescription="Utwórz nowy dokument." ma:contentTypeScope="" ma:versionID="822efdff41497faf7977478fe894488b">
  <xsd:schema xmlns:xsd="http://www.w3.org/2001/XMLSchema" xmlns:xs="http://www.w3.org/2001/XMLSchema" xmlns:p="http://schemas.microsoft.com/office/2006/metadata/properties" xmlns:ns2="85039868-af41-43d3-b6fc-8d2351961040" targetNamespace="http://schemas.microsoft.com/office/2006/metadata/properties" ma:root="true" ma:fieldsID="1b31ccfcca1a17163ad504bd1a06f6f5" ns2:_="">
    <xsd:import namespace="85039868-af41-43d3-b6fc-8d2351961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39868-af41-43d3-b6fc-8d235196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5D69C-0E48-4563-A37F-81A971578B16}">
  <ds:schemaRefs>
    <ds:schemaRef ds:uri="005b59e4-2938-41ca-8be2-b6dfbb033815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5F20BA-975D-4474-91C1-BDE7C15D2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1A7270-98A2-44C1-8211-C040632C2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Arkusz1</vt:lpstr>
      <vt:lpstr>'Program studiów - siatki'!Obszar_wydruku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ffff_</cp:lastModifiedBy>
  <cp:revision/>
  <dcterms:created xsi:type="dcterms:W3CDTF">2018-10-26T14:01:49Z</dcterms:created>
  <dcterms:modified xsi:type="dcterms:W3CDTF">2021-05-12T21:28:52Z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0x0101001C0280C7F9E3BA43B4E4429FA5A4D552</vt:lpwstr>
  </property>
</Properties>
</file>